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hsa\bwSyncShare\Lehre\31. Mikrocontrollertechnik\2024SS\Bewertung\"/>
    </mc:Choice>
  </mc:AlternateContent>
  <bookViews>
    <workbookView xWindow="-105" yWindow="-105" windowWidth="27585" windowHeight="7395"/>
  </bookViews>
  <sheets>
    <sheet name="Übersicht" sheetId="8" r:id="rId1"/>
    <sheet name="Code-Review" sheetId="5" r:id="rId2"/>
  </sheets>
  <definedNames>
    <definedName name="_xlnm.Print_Area" localSheetId="1">'Code-Review'!$B$1:$K$86</definedName>
    <definedName name="_xlnm.Print_Area" localSheetId="0">Übersicht!$A$1:$K$71</definedName>
    <definedName name="Entwickler">Übersicht!$C$5</definedName>
    <definedName name="Projektname">Übersicht!$C$3</definedName>
    <definedName name="ProjektNr">Übersicht!$C$4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5" l="1"/>
  <c r="D53" i="5" s="1"/>
  <c r="E39" i="5" l="1"/>
  <c r="D39" i="5" s="1"/>
  <c r="E58" i="5" l="1"/>
  <c r="D58" i="5" s="1"/>
  <c r="I38" i="8" l="1"/>
  <c r="P4" i="8" l="1"/>
  <c r="Q5" i="8"/>
  <c r="J36" i="8"/>
  <c r="R5" i="8" l="1"/>
  <c r="S5" i="8" s="1"/>
  <c r="Q4" i="8"/>
  <c r="Q2" i="8" s="1"/>
  <c r="P2" i="8"/>
  <c r="R4" i="8"/>
  <c r="E16" i="5"/>
  <c r="D16" i="5" s="1"/>
  <c r="R2" i="8" l="1"/>
  <c r="T5" i="8"/>
  <c r="S4" i="8"/>
  <c r="S2" i="8" s="1"/>
  <c r="O2" i="8"/>
  <c r="U5" i="8" l="1"/>
  <c r="T4" i="8"/>
  <c r="T2" i="8" s="1"/>
  <c r="E48" i="5"/>
  <c r="D48" i="5" s="1"/>
  <c r="V5" i="8" l="1"/>
  <c r="U4" i="8"/>
  <c r="U2" i="8" s="1"/>
  <c r="I1" i="5"/>
  <c r="E2" i="5"/>
  <c r="E1" i="5"/>
  <c r="D32" i="5"/>
  <c r="D19" i="5"/>
  <c r="D12" i="5"/>
  <c r="E57" i="5"/>
  <c r="D57" i="5" s="1"/>
  <c r="E56" i="5"/>
  <c r="D56" i="5" s="1"/>
  <c r="E55" i="5"/>
  <c r="D55" i="5" s="1"/>
  <c r="E54" i="5"/>
  <c r="D54" i="5" s="1"/>
  <c r="E52" i="5"/>
  <c r="D52" i="5" s="1"/>
  <c r="E51" i="5"/>
  <c r="D51" i="5" s="1"/>
  <c r="E50" i="5"/>
  <c r="D50" i="5" s="1"/>
  <c r="E47" i="5"/>
  <c r="D47" i="5" s="1"/>
  <c r="E46" i="5"/>
  <c r="D46" i="5" s="1"/>
  <c r="E45" i="5"/>
  <c r="D45" i="5" s="1"/>
  <c r="E44" i="5"/>
  <c r="D44" i="5" s="1"/>
  <c r="E43" i="5"/>
  <c r="D43" i="5" s="1"/>
  <c r="E42" i="5"/>
  <c r="D42" i="5" s="1"/>
  <c r="E41" i="5"/>
  <c r="D41" i="5" s="1"/>
  <c r="E40" i="5"/>
  <c r="D40" i="5" s="1"/>
  <c r="E38" i="5"/>
  <c r="E37" i="5"/>
  <c r="E36" i="5"/>
  <c r="E35" i="5"/>
  <c r="E34" i="5"/>
  <c r="D34" i="5" s="1"/>
  <c r="E33" i="5"/>
  <c r="D33" i="5" s="1"/>
  <c r="E32" i="5"/>
  <c r="E31" i="5"/>
  <c r="D31" i="5" s="1"/>
  <c r="E30" i="5"/>
  <c r="D30" i="5" s="1"/>
  <c r="E29" i="5"/>
  <c r="D29" i="5" s="1"/>
  <c r="E28" i="5"/>
  <c r="D28" i="5" s="1"/>
  <c r="E27" i="5"/>
  <c r="D27" i="5" s="1"/>
  <c r="E26" i="5"/>
  <c r="D26" i="5" s="1"/>
  <c r="E25" i="5"/>
  <c r="D25" i="5" s="1"/>
  <c r="E24" i="5"/>
  <c r="D24" i="5" s="1"/>
  <c r="E23" i="5"/>
  <c r="D23" i="5" s="1"/>
  <c r="E22" i="5"/>
  <c r="D22" i="5" s="1"/>
  <c r="E21" i="5"/>
  <c r="D21" i="5" s="1"/>
  <c r="E20" i="5"/>
  <c r="D20" i="5" s="1"/>
  <c r="E19" i="5"/>
  <c r="E18" i="5"/>
  <c r="D18" i="5" s="1"/>
  <c r="E17" i="5"/>
  <c r="D17" i="5" s="1"/>
  <c r="E15" i="5"/>
  <c r="D15" i="5" s="1"/>
  <c r="E14" i="5"/>
  <c r="D14" i="5" s="1"/>
  <c r="E13" i="5"/>
  <c r="D13" i="5" s="1"/>
  <c r="E12" i="5"/>
  <c r="E11" i="5"/>
  <c r="D11" i="5" s="1"/>
  <c r="E10" i="5"/>
  <c r="D10" i="5" s="1"/>
  <c r="E9" i="5"/>
  <c r="D9" i="5" s="1"/>
  <c r="E8" i="5"/>
  <c r="D8" i="5" s="1"/>
  <c r="E7" i="5"/>
  <c r="D7" i="5" s="1"/>
  <c r="E6" i="5"/>
  <c r="D6" i="5" s="1"/>
  <c r="V4" i="8" l="1"/>
  <c r="V2" i="8" s="1"/>
  <c r="W5" i="8"/>
  <c r="X5" i="8" l="1"/>
  <c r="W4" i="8"/>
  <c r="W2" i="8" s="1"/>
  <c r="Z4" i="8"/>
  <c r="X4" i="8" l="1"/>
  <c r="X2" i="8" s="1"/>
  <c r="Y5" i="8"/>
  <c r="Y4" i="8" s="1"/>
  <c r="Y2" i="8" s="1"/>
  <c r="Z2" i="8" l="1"/>
  <c r="K36" i="8" l="1"/>
</calcChain>
</file>

<file path=xl/sharedStrings.xml><?xml version="1.0" encoding="utf-8"?>
<sst xmlns="http://schemas.openxmlformats.org/spreadsheetml/2006/main" count="223" uniqueCount="139">
  <si>
    <t>Checkliste für das Codereview</t>
  </si>
  <si>
    <t>Freitext</t>
  </si>
  <si>
    <t xml:space="preserve">Entwickler: </t>
  </si>
  <si>
    <t>Gruppe:</t>
  </si>
  <si>
    <t>Projekt:</t>
  </si>
  <si>
    <t>Bewertungs-spalte:
+ ..gut
o ..mittelmäßig
- ..schlecht
leer.. Nicht.verw.</t>
  </si>
  <si>
    <t>1. Es werden aussagekräftige (Variablen-, Unterfunktions-)Namen genutzt</t>
  </si>
  <si>
    <t>2. Variablen werden sinnvoll genutzt</t>
  </si>
  <si>
    <t>3. Explizite Zahlenwerte im Code werden vermieden</t>
  </si>
  <si>
    <t>4. Es wurde ausreichend modularisiert</t>
  </si>
  <si>
    <t>7. Programmablauf wurde optimiert</t>
  </si>
  <si>
    <t>8. Das Programm läuft korrekt</t>
  </si>
  <si>
    <t> 1.1 Namen aus nur einem Buchstaben werden vermieden; diese sind i.d.R. nicht aussagekräftig.</t>
  </si>
  <si>
    <t> 1.2 Es werden aussagekräftige Variablennamen aus einem oder mehren Worten genutzt.</t>
  </si>
  <si>
    <t> 1.3 Je größer der Gültigkeitsbereich einer Variable, desto aussagekräftiger sollte der Name sein.</t>
  </si>
  <si>
    <t> 1.5 Es wird bei Namen nur eine Sprache verwendet (Englisch oder Deutsch).</t>
  </si>
  <si>
    <t> 3.1 Es werden maximal die Zahlen 0 und 1 in Funktionen genutzt</t>
  </si>
  <si>
    <t> 4.1 main() ist schlank gehalten.</t>
  </si>
  <si>
    <t> 4.3 Funktionen enthalten i.d.R. nicht mehr als 50 Codezeilen.</t>
  </si>
  <si>
    <t> 4.4 Jede Funktion ist für genau eine Aufgabe zuständig.</t>
  </si>
  <si>
    <t> 4.5 Eingabe, Verarbeitung und Ausgabe sind gut sepatiert.</t>
  </si>
  <si>
    <t> 5.1 Der beschreibende Kommentar am Anfang des Programms ist korrekt und vollständig (z.B. Angabe der verwendeten HW).</t>
  </si>
  <si>
    <t> 6.1 Bei gegenseitig ausschließende Bedingungen wurde if-then-else-if genutzt.</t>
  </si>
  <si>
    <t> 6.4 Bei switch-case Anweisungen ist der default Fall berücksichtigt</t>
  </si>
  <si>
    <t> 7.2 ISR enthalten nur wenig Code (aufgerufene Unterfunktionen berücksichtigen!).</t>
  </si>
  <si>
    <t> 8.1 Die Dateien sind vollständig und ausreichend zum kompilieren.</t>
  </si>
  <si>
    <t> 8.2 Es gibt keine Fehler oder Warnings beim kompilieren.</t>
  </si>
  <si>
    <t> 8.3 Das Programm ist lauffähig und tut was es soll.</t>
  </si>
  <si>
    <t> 2.1 Alle Variablen werden initialisiert.</t>
  </si>
  <si>
    <t> 2.2 Der Wertebereich der Variablen wird beachtet (kein uint8_t test = 300).</t>
  </si>
  <si>
    <t> 2.4 Variablen dienen jeweils nur einer Funktion.</t>
  </si>
  <si>
    <t> 2.5 Die Funktion von Variablen sind nicht überladen.</t>
  </si>
  <si>
    <t>Projektname</t>
  </si>
  <si>
    <t>Entwickler</t>
  </si>
  <si>
    <t>ProjektgruppeNr.</t>
  </si>
  <si>
    <t>Stufe</t>
  </si>
  <si>
    <t>Lösung der Aufgabe</t>
  </si>
  <si>
    <t>nur Lösungsansätze erarbeitet</t>
  </si>
  <si>
    <t>Teilprobleme wurden gelöst</t>
  </si>
  <si>
    <t>Aufgabe wurde vollständig gelöst</t>
  </si>
  <si>
    <t>Schwierigkeit und Umfang der Aufgabe</t>
  </si>
  <si>
    <t>sehr einfach; Muster vorhanden</t>
  </si>
  <si>
    <t>einfach; Lösungsweg klar</t>
  </si>
  <si>
    <t>schwierig, Lösungsansätze verfügbar</t>
  </si>
  <si>
    <t>sehr schwierig, keine Lösungsansätze vorhanden</t>
  </si>
  <si>
    <t>Bearbeitung nicht sorgfältig</t>
  </si>
  <si>
    <t>nur notwendigste Sorgfalt</t>
  </si>
  <si>
    <t>sorgfältig</t>
  </si>
  <si>
    <t>vorbildliche Sorgfalt</t>
  </si>
  <si>
    <t>Schriftliche Ausarbeitung</t>
  </si>
  <si>
    <t>Mängel in der Ausarbeitung</t>
  </si>
  <si>
    <t>Ausarbeitung ausreichend</t>
  </si>
  <si>
    <t>gute Ausarbeitung</t>
  </si>
  <si>
    <t>vorbildliche Ausarbeitung</t>
  </si>
  <si>
    <t>Ausblick / Fortführung</t>
  </si>
  <si>
    <t>kaum Ideen, unklar / schwammig formuliert</t>
  </si>
  <si>
    <t>vorhandene Ideen größtenteils verständlich ausgebaut</t>
  </si>
  <si>
    <t>eigens entwickelte  Ideen ausgeführt</t>
  </si>
  <si>
    <t>eigene Ideen in der Theorie hervorragend ausgebaut</t>
  </si>
  <si>
    <t xml:space="preserve">Code </t>
  </si>
  <si>
    <t>übergebenes, bereits ausgearbeitetes Projekt</t>
  </si>
  <si>
    <t>mäßig ausgearbeitetes Vorgängerprj. / einfaches neues Projekt</t>
  </si>
  <si>
    <t>neues Projekt / komplette Neuausrichtung</t>
  </si>
  <si>
    <t>schwieriges, neues Projekt mit überdurchsch. Aufwand</t>
  </si>
  <si>
    <t>mangelhafter Einsatz</t>
  </si>
  <si>
    <t>mittelmäßiger Einsatz</t>
  </si>
  <si>
    <t>guter Einsatz</t>
  </si>
  <si>
    <t>Produktiv-Deliveries</t>
  </si>
  <si>
    <t>Layout</t>
  </si>
  <si>
    <t>0…25%</t>
  </si>
  <si>
    <t>26%..50%</t>
  </si>
  <si>
    <t>51…75%</t>
  </si>
  <si>
    <t>76…100%</t>
  </si>
  <si>
    <t>vorbildliches Review Ergebnis</t>
  </si>
  <si>
    <t>gutes Review Ergebnis</t>
  </si>
  <si>
    <t>ausreichendes Review Ergebnis</t>
  </si>
  <si>
    <t>Note</t>
  </si>
  <si>
    <t>Projekt-durchführung / Herangehensweise</t>
  </si>
  <si>
    <t>Beurteilungs-merkmal</t>
  </si>
  <si>
    <t>Verhältnis: 
Umfang zu Gruppe</t>
  </si>
  <si>
    <t>Engagement 
und Einsatz</t>
  </si>
  <si>
    <t>sehr guter Einsatz, hohe Selbstständigkeit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</si>
  <si>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</si>
  <si>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</si>
  <si>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</si>
  <si>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</si>
  <si>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</si>
  <si>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</si>
  <si>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</si>
  <si>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</si>
  <si>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</si>
  <si>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3.1</t>
  </si>
  <si>
    <t>3.2</t>
  </si>
  <si>
    <t>Soft Skills</t>
  </si>
  <si>
    <t>Projekt</t>
  </si>
  <si>
    <t>6. Verzweigungen und Operationen wurden optimiert</t>
  </si>
  <si>
    <t>und die korrekte Verwendung von break geprüft worden.</t>
  </si>
  <si>
    <t> 6.5 goto wird nicht verwendet.</t>
  </si>
  <si>
    <t> 6.6 Statt Division durch eine Konstante wird eine Multiplikation mit dem Kehrwert verwendet</t>
  </si>
  <si>
    <t>(für andere sind Konstanten oder #defines angelegt).</t>
  </si>
  <si>
    <t> 3.4 Konstanten und #defines liegen in einen header file.</t>
  </si>
  <si>
    <t>mangelhaftes Review Ergebnis</t>
  </si>
  <si>
    <t>2.4</t>
  </si>
  <si>
    <t>Präsentation</t>
  </si>
  <si>
    <r>
      <t xml:space="preserve">Erfüllungs-grad
</t>
    </r>
    <r>
      <rPr>
        <b/>
        <sz val="20"/>
        <color theme="1"/>
        <rFont val="Calibri"/>
        <family val="2"/>
        <scheme val="minor"/>
      </rPr>
      <t>e</t>
    </r>
  </si>
  <si>
    <r>
      <t xml:space="preserve">Mindest-erfüllungsgrad
</t>
    </r>
    <r>
      <rPr>
        <b/>
        <sz val="20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>0</t>
    </r>
  </si>
  <si>
    <r>
      <t xml:space="preserve">Gewicht-
ung
</t>
    </r>
    <r>
      <rPr>
        <b/>
        <sz val="20"/>
        <color theme="1"/>
        <rFont val="Calibri"/>
        <family val="2"/>
        <scheme val="minor"/>
      </rPr>
      <t>g</t>
    </r>
  </si>
  <si>
    <r>
      <t xml:space="preserve">Erfüllungs-grad
</t>
    </r>
    <r>
      <rPr>
        <b/>
        <sz val="16"/>
        <color theme="1"/>
        <rFont val="Symbol"/>
        <family val="1"/>
        <charset val="2"/>
      </rPr>
      <t>S</t>
    </r>
    <r>
      <rPr>
        <b/>
        <sz val="16"/>
        <color theme="1"/>
        <rFont val="Calibri"/>
        <family val="2"/>
        <scheme val="minor"/>
      </rPr>
      <t>(e</t>
    </r>
    <r>
      <rPr>
        <b/>
        <sz val="16"/>
        <color theme="1"/>
        <rFont val="Wingdings"/>
        <charset val="2"/>
      </rPr>
      <t></t>
    </r>
    <r>
      <rPr>
        <b/>
        <sz val="16"/>
        <color theme="1"/>
        <rFont val="Calibri"/>
        <family val="2"/>
        <scheme val="minor"/>
      </rPr>
      <t>g)</t>
    </r>
  </si>
  <si>
    <t>mangelhafte Präsentation</t>
  </si>
  <si>
    <t>vorbildlich strukturierte Präsentation mit Witz und sauberen Erklärungen</t>
  </si>
  <si>
    <t>Präsentation gibt die wesentlichen Konzepte der Software wider</t>
  </si>
  <si>
    <t>Aufgabe und mögl. Zusatz-aufgaben vollständig mit Wow-Effekt gelöst</t>
  </si>
  <si>
    <r>
      <t xml:space="preserve">Erfüllungsgrad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(e</t>
    </r>
    <r>
      <rPr>
        <sz val="11"/>
        <color theme="1"/>
        <rFont val="Wingdings"/>
        <charset val="2"/>
      </rPr>
      <t></t>
    </r>
    <r>
      <rPr>
        <sz val="11"/>
        <color theme="1"/>
        <rFont val="Calibri"/>
        <family val="2"/>
        <scheme val="minor"/>
      </rPr>
      <t>g)</t>
    </r>
  </si>
  <si>
    <t>Notenschrittweite</t>
  </si>
  <si>
    <t> 2.3 Für Vergleiche von boole Werten wird nur 0 (Falsch), und !=0 (Wahr) genutzt, 
kein 't', 'f' oder -1.</t>
  </si>
  <si>
    <t> 1.4 Namen von Funktionen sind aus mehreren Worten mit Verb zusammengesetzt 
(z.B. initLCD).</t>
  </si>
  <si>
    <t> 3.3 Länge von Strings sind nicht fest eingetragen, sondern durch sizeof() und strlen() 
ermittelt.</t>
  </si>
  <si>
    <t> 4.2 Ähnliche Codeabfolgen sind zu Unterfunktionen, Schleifen, Arrays o.ä. 
zusammengefasst.</t>
  </si>
  <si>
    <t>+</t>
  </si>
  <si>
    <t>Bugbeschreibung</t>
  </si>
  <si>
    <t>mangelhafte Beschreibung</t>
  </si>
  <si>
    <t>ausreichende Beschreibung</t>
  </si>
  <si>
    <t>gute Beschreibung</t>
  </si>
  <si>
    <t>vorbildliche Beschreibung</t>
  </si>
  <si>
    <t>o</t>
  </si>
  <si>
    <t>5. Das Programm ist leserlich und gut dokumentiert</t>
  </si>
  <si>
    <t> 5.3 Einrückungen werden für die unterschiedlichen Ebenen verwendet.</t>
  </si>
  <si>
    <t> 5.4 Es werden nicht zu viele Leerzeilen genutzt, i.d.R. reicht eine Leerzeile.</t>
  </si>
  <si>
    <t> 5.6 Kommentare enthalten keine Fehler in Grammatik und Rechschreibung.</t>
  </si>
  <si>
    <t> 5.2 Übernommene Komponenten sind beim Anfangskommentar referenziert</t>
  </si>
  <si>
    <t> 6.2 Die Programmteile in if-then-else / switch-case beinhalten keine gleichen Anfangs- oder Endanweisungen.</t>
  </si>
  <si>
    <t> 6.3 if-then-else, switch-case oder Arrays werden sinnvoll eingesetzt.</t>
  </si>
  <si>
    <t> 7.3 Die Zeitraster werden nur in main und ggf. Zustandsmaschinen genutzt.</t>
  </si>
  <si>
    <t> 7.1 Es werden keine uC-blockierenden Strukturen über 100us in main-loop genutzt: z.B. kein delay_ms(). Alternativen: Interrupts, Timer, Takte.</t>
  </si>
  <si>
    <t> 5.5 Kommentare sind einsprachig und verständlich; kein Code auskommentiert.</t>
  </si>
  <si>
    <t>Struktur der Dokumentation im Code</t>
  </si>
  <si>
    <t>Max Imal, Tom Ate</t>
  </si>
  <si>
    <t>Hamsterrad</t>
  </si>
  <si>
    <t xml:space="preserve">
- Z83ff: defines sollten groß geschrieben werden
- Z109ff: Namensgebung der Variablen teilweise inkonsistent: setAlarm , aber alarmLight --&gt; besser alarmIsSet und alarmLightIsSet; ebenso adcValue aber valueTime --&gt; alle Variablen sind values
- Z125ff: Namensgebung der Funktionen teilweise inkonsistent: resestAdcRegister --&gt; Schreibfehler, initTimer0 aber USART_Init, doLight, aber touchKeySurface --&gt; klingt so, als würde die Funktion die Tastenoberfläche berühren
- Z170ff: besser wäre es die Zeitraster im main stehen zu lassen
- Z243ff: hier wäre ein void doAdcTouchpad(uin8_t Coordinate), kompakter gewesen. Coordinate kann dan entweder COORD_X oder COORD_Y sein, was über je einen define 0 und 1 zugewiesen wird. 
Zusätzlichen Arrays werden dann die unterschiedlichen DDRC- und Port-Bits beschrieben 
- Z352ff, Z378ff, Z639ff: Magic numbers --&gt; besser in Arrays packen und in einer Schleife abfragen, damit lässt sich dann auch leicht ein neues Element dazufügen
- Z421: der Name counter1 ist nicht aussagekräftig: Der counter zählt nur bis 1 und wird dann wieder auf 0 zurückgesetzt
- Z435: gleiches für tempA: hier wäre currPos sinnvoller
- Z496, Z504,Z641ff: Hier hätte auch ein uint8_t gereicht
- 543ff: die Funktion ist  zu lange
- Z579: kein default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</si>
</sst>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;;"/>
    <numFmt numFmtId="165" formatCode="0.0%"/>
    <numFmt numFmtId="166" formatCode="0.0"/>
    <numFmt numFmtId="167" formatCode="&quot; ≥ &quot;0%"/>
  </numFmts>
  <fonts count="26"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Wingdings"/>
      <charset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Wingdings"/>
      <charset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8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Wingdings"/>
      <charset val="2"/>
    </font>
    <font>
      <sz val="20"/>
      <color theme="1"/>
      <name val="Calibri"/>
      <family val="1"/>
      <charset val="2"/>
      <scheme val="minor"/>
    </font>
    <font>
      <b/>
      <sz val="16"/>
      <color theme="1"/>
      <name val="Symbol"/>
      <family val="1"/>
      <charset val="2"/>
    </font>
    <font>
      <b/>
      <sz val="16"/>
      <color theme="1"/>
      <name val="Wingdings"/>
      <charset val="2"/>
    </font>
    <font>
      <b/>
      <u/>
      <sz val="48"/>
      <color theme="1"/>
      <name val="Calibri"/>
      <family val="2"/>
      <scheme val="minor"/>
    </font>
    <font>
      <sz val="4.5"/>
      <name val="Calibri"/>
      <family val="2"/>
      <scheme val="minor"/>
    </font>
    <font>
      <sz val="20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auto="1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4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0" fillId="2" borderId="0" xfId="0" applyFill="1"/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9" fillId="2" borderId="0" xfId="0" applyFont="1" applyFill="1"/>
    <xf numFmtId="0" fontId="9" fillId="2" borderId="1" xfId="0" applyFont="1" applyFill="1" applyBorder="1"/>
    <xf numFmtId="0" fontId="9" fillId="2" borderId="0" xfId="0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vertical="top" wrapText="1"/>
    </xf>
    <xf numFmtId="164" fontId="2" fillId="2" borderId="0" xfId="0" applyNumberFormat="1" applyFont="1" applyFill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4" borderId="6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0" borderId="9" xfId="0" applyBorder="1" applyAlignment="1">
      <alignment horizontal="left" vertical="top" wrapText="1"/>
    </xf>
    <xf numFmtId="0" fontId="0" fillId="4" borderId="5" xfId="0" applyFill="1" applyBorder="1" applyAlignment="1">
      <alignment wrapText="1"/>
    </xf>
    <xf numFmtId="0" fontId="0" fillId="4" borderId="10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4" borderId="11" xfId="0" applyFill="1" applyBorder="1"/>
    <xf numFmtId="0" fontId="0" fillId="3" borderId="6" xfId="0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center"/>
    </xf>
    <xf numFmtId="165" fontId="10" fillId="3" borderId="7" xfId="1" applyNumberFormat="1" applyFont="1" applyFill="1" applyBorder="1" applyAlignment="1">
      <alignment horizontal="center" vertical="center"/>
    </xf>
    <xf numFmtId="165" fontId="0" fillId="2" borderId="0" xfId="1" applyNumberFormat="1" applyFont="1" applyFill="1" applyAlignment="1">
      <alignment horizontal="center" vertical="center"/>
    </xf>
    <xf numFmtId="0" fontId="0" fillId="0" borderId="13" xfId="0" quotePrefix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167" fontId="10" fillId="3" borderId="6" xfId="1" applyNumberFormat="1" applyFont="1" applyFill="1" applyBorder="1" applyAlignment="1">
      <alignment horizontal="center" vertical="center"/>
    </xf>
    <xf numFmtId="0" fontId="6" fillId="2" borderId="0" xfId="0" applyFont="1" applyFill="1"/>
    <xf numFmtId="0" fontId="6" fillId="4" borderId="12" xfId="0" applyFont="1" applyFill="1" applyBorder="1" applyAlignment="1">
      <alignment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9" fontId="13" fillId="2" borderId="0" xfId="0" applyNumberFormat="1" applyFont="1" applyFill="1"/>
    <xf numFmtId="0" fontId="0" fillId="2" borderId="0" xfId="0" applyFill="1" applyBorder="1"/>
    <xf numFmtId="0" fontId="13" fillId="2" borderId="0" xfId="0" applyFont="1" applyFill="1"/>
    <xf numFmtId="166" fontId="14" fillId="2" borderId="0" xfId="1" applyNumberFormat="1" applyFont="1" applyFill="1" applyBorder="1" applyAlignment="1">
      <alignment horizontal="center" vertical="center"/>
    </xf>
    <xf numFmtId="0" fontId="0" fillId="2" borderId="0" xfId="0" quotePrefix="1" applyFill="1" applyAlignment="1">
      <alignment horizontal="right"/>
    </xf>
    <xf numFmtId="0" fontId="0" fillId="2" borderId="0" xfId="0" applyFill="1" applyAlignment="1">
      <alignment horizontal="right"/>
    </xf>
    <xf numFmtId="0" fontId="6" fillId="3" borderId="5" xfId="0" applyFont="1" applyFill="1" applyBorder="1" applyAlignment="1">
      <alignment horizontal="right" vertical="top" wrapText="1"/>
    </xf>
    <xf numFmtId="16" fontId="6" fillId="4" borderId="5" xfId="0" quotePrefix="1" applyNumberFormat="1" applyFont="1" applyFill="1" applyBorder="1" applyAlignment="1">
      <alignment horizontal="right" vertical="top" wrapText="1"/>
    </xf>
    <xf numFmtId="0" fontId="6" fillId="4" borderId="7" xfId="0" applyFont="1" applyFill="1" applyBorder="1" applyAlignment="1">
      <alignment horizontal="left" vertical="top" wrapText="1"/>
    </xf>
    <xf numFmtId="0" fontId="6" fillId="4" borderId="14" xfId="0" applyFont="1" applyFill="1" applyBorder="1" applyAlignment="1">
      <alignment horizontal="right" vertical="top" wrapText="1"/>
    </xf>
    <xf numFmtId="0" fontId="6" fillId="4" borderId="20" xfId="0" applyFont="1" applyFill="1" applyBorder="1" applyAlignment="1">
      <alignment horizontal="left" vertical="top" wrapText="1"/>
    </xf>
    <xf numFmtId="0" fontId="6" fillId="4" borderId="5" xfId="0" quotePrefix="1" applyFont="1" applyFill="1" applyBorder="1" applyAlignment="1">
      <alignment horizontal="right" vertical="top" wrapText="1"/>
    </xf>
    <xf numFmtId="0" fontId="6" fillId="4" borderId="19" xfId="0" quotePrefix="1" applyFont="1" applyFill="1" applyBorder="1" applyAlignment="1">
      <alignment horizontal="right" vertical="top" wrapText="1"/>
    </xf>
    <xf numFmtId="0" fontId="6" fillId="4" borderId="21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/>
    </xf>
    <xf numFmtId="166" fontId="10" fillId="2" borderId="11" xfId="1" applyNumberFormat="1" applyFont="1" applyFill="1" applyBorder="1" applyAlignment="1">
      <alignment horizontal="center" vertical="center"/>
    </xf>
    <xf numFmtId="167" fontId="10" fillId="2" borderId="22" xfId="1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/>
    <xf numFmtId="165" fontId="15" fillId="2" borderId="0" xfId="1" applyNumberFormat="1" applyFont="1" applyFill="1" applyAlignment="1">
      <alignment horizontal="left"/>
    </xf>
    <xf numFmtId="16" fontId="6" fillId="4" borderId="19" xfId="0" quotePrefix="1" applyNumberFormat="1" applyFont="1" applyFill="1" applyBorder="1" applyAlignment="1">
      <alignment horizontal="right" vertical="top" wrapText="1"/>
    </xf>
    <xf numFmtId="0" fontId="19" fillId="2" borderId="0" xfId="0" applyFont="1" applyFill="1"/>
    <xf numFmtId="10" fontId="10" fillId="2" borderId="22" xfId="1" applyNumberFormat="1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11" fillId="2" borderId="0" xfId="0" applyFont="1" applyFill="1" applyAlignment="1">
      <alignment horizontal="left" wrapText="1"/>
    </xf>
    <xf numFmtId="9" fontId="24" fillId="3" borderId="6" xfId="1" applyFont="1" applyFill="1" applyBorder="1" applyAlignment="1">
      <alignment horizontal="center" vertical="center"/>
    </xf>
    <xf numFmtId="0" fontId="25" fillId="2" borderId="0" xfId="0" applyFont="1" applyFill="1"/>
    <xf numFmtId="0" fontId="25" fillId="2" borderId="0" xfId="0" quotePrefix="1" applyFont="1" applyFill="1"/>
    <xf numFmtId="9" fontId="24" fillId="2" borderId="11" xfId="1" applyFont="1" applyFill="1" applyBorder="1" applyAlignment="1">
      <alignment horizontal="center" vertical="center"/>
    </xf>
    <xf numFmtId="9" fontId="24" fillId="2" borderId="12" xfId="1" applyFont="1" applyFill="1" applyBorder="1" applyAlignment="1">
      <alignment horizontal="center" vertical="center"/>
    </xf>
    <xf numFmtId="167" fontId="10" fillId="2" borderId="11" xfId="1" applyNumberFormat="1" applyFont="1" applyFill="1" applyBorder="1" applyAlignment="1">
      <alignment horizontal="center" vertical="center"/>
    </xf>
    <xf numFmtId="167" fontId="10" fillId="2" borderId="12" xfId="1" applyNumberFormat="1" applyFont="1" applyFill="1" applyBorder="1" applyAlignment="1">
      <alignment horizontal="center" vertical="center"/>
    </xf>
    <xf numFmtId="165" fontId="10" fillId="2" borderId="5" xfId="1" applyNumberFormat="1" applyFont="1" applyFill="1" applyBorder="1" applyAlignment="1">
      <alignment horizontal="center" vertical="center"/>
    </xf>
    <xf numFmtId="165" fontId="10" fillId="2" borderId="14" xfId="1" applyNumberFormat="1" applyFont="1" applyFill="1" applyBorder="1" applyAlignment="1">
      <alignment horizontal="center" vertical="center"/>
    </xf>
    <xf numFmtId="165" fontId="10" fillId="2" borderId="11" xfId="1" applyNumberFormat="1" applyFont="1" applyFill="1" applyBorder="1" applyAlignment="1">
      <alignment horizontal="center" vertical="center"/>
    </xf>
    <xf numFmtId="165" fontId="10" fillId="2" borderId="12" xfId="1" applyNumberFormat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23" xfId="0" applyFill="1" applyBorder="1" applyAlignment="1">
      <alignment horizontal="left" vertical="center" wrapText="1"/>
    </xf>
    <xf numFmtId="0" fontId="0" fillId="4" borderId="24" xfId="0" applyFill="1" applyBorder="1" applyAlignment="1">
      <alignment horizontal="left" vertical="center" wrapText="1"/>
    </xf>
    <xf numFmtId="0" fontId="0" fillId="4" borderId="25" xfId="0" applyFill="1" applyBorder="1" applyAlignment="1">
      <alignment horizontal="left" vertical="center" wrapText="1"/>
    </xf>
    <xf numFmtId="166" fontId="22" fillId="2" borderId="17" xfId="1" applyNumberFormat="1" applyFont="1" applyFill="1" applyBorder="1" applyAlignment="1">
      <alignment horizontal="center" vertical="center"/>
    </xf>
    <xf numFmtId="166" fontId="22" fillId="2" borderId="18" xfId="1" applyNumberFormat="1" applyFont="1" applyFill="1" applyBorder="1" applyAlignment="1">
      <alignment horizontal="center" vertical="center"/>
    </xf>
    <xf numFmtId="9" fontId="12" fillId="2" borderId="17" xfId="1" applyFont="1" applyFill="1" applyBorder="1" applyAlignment="1">
      <alignment horizontal="center" vertical="center"/>
    </xf>
    <xf numFmtId="9" fontId="12" fillId="2" borderId="18" xfId="1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top" wrapText="1"/>
    </xf>
    <xf numFmtId="0" fontId="16" fillId="3" borderId="16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 wrapText="1"/>
    </xf>
    <xf numFmtId="0" fontId="2" fillId="2" borderId="0" xfId="0" quotePrefix="1" applyFont="1" applyFill="1" applyAlignment="1">
      <alignment horizontal="left" vertical="top" wrapText="1"/>
    </xf>
    <xf numFmtId="0" fontId="23" fillId="2" borderId="0" xfId="0" quotePrefix="1" applyFont="1" applyFill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40">
    <dxf>
      <font>
        <b/>
        <i val="0"/>
      </font>
    </dxf>
    <dxf>
      <font>
        <color rgb="FFFF0000"/>
      </font>
    </dxf>
    <dxf>
      <font>
        <color rgb="FF00B050"/>
      </font>
    </dxf>
    <dxf>
      <font>
        <color theme="7" tint="-0.24994659260841701"/>
      </font>
    </dxf>
    <dxf>
      <font>
        <color rgb="FFFF0000"/>
      </font>
    </dxf>
    <dxf>
      <font>
        <color rgb="FF00B050"/>
      </font>
    </dxf>
    <dxf>
      <font>
        <b/>
        <i val="0"/>
      </font>
    </dxf>
    <dxf>
      <font>
        <color rgb="FFFF0000"/>
      </font>
    </dxf>
    <dxf>
      <font>
        <color rgb="FF00B050"/>
      </font>
    </dxf>
    <dxf>
      <font>
        <color theme="7" tint="-0.24994659260841701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7" tint="-0.24994659260841701"/>
      </font>
    </dxf>
    <dxf>
      <font>
        <b/>
        <i val="0"/>
      </font>
    </dxf>
    <dxf>
      <font>
        <color rgb="FFFF0000"/>
      </font>
    </dxf>
    <dxf>
      <font>
        <color rgb="FF00B050"/>
      </font>
    </dxf>
    <dxf>
      <font>
        <b/>
        <i val="0"/>
      </font>
    </dxf>
    <dxf>
      <font>
        <color rgb="FFFF0000"/>
      </font>
    </dxf>
    <dxf>
      <font>
        <color rgb="FF00B050"/>
      </font>
    </dxf>
    <dxf>
      <font>
        <color theme="7" tint="-0.24994659260841701"/>
      </font>
    </dxf>
    <dxf>
      <font>
        <color rgb="FFFF0000"/>
      </font>
    </dxf>
    <dxf>
      <font>
        <color rgb="FF00B050"/>
      </font>
    </dxf>
    <dxf>
      <font>
        <b/>
        <i val="0"/>
      </font>
    </dxf>
    <dxf>
      <font>
        <color rgb="FFFF0000"/>
      </font>
    </dxf>
    <dxf>
      <font>
        <color rgb="FF00B050"/>
      </font>
    </dxf>
    <dxf>
      <font>
        <color theme="7" tint="-0.24994659260841701"/>
      </font>
    </dxf>
    <dxf>
      <font>
        <color rgb="FFFF0000"/>
      </font>
    </dxf>
    <dxf>
      <font>
        <color rgb="FF00B050"/>
      </font>
    </dxf>
    <dxf>
      <font>
        <b/>
        <i val="0"/>
      </font>
    </dxf>
    <dxf>
      <font>
        <color rgb="FFFF0000"/>
      </font>
    </dxf>
    <dxf>
      <font>
        <color rgb="FF00B050"/>
      </font>
    </dxf>
    <dxf>
      <font>
        <color theme="7" tint="-0.24994659260841701"/>
      </font>
    </dxf>
    <dxf>
      <font>
        <color rgb="FFFF0000"/>
      </font>
    </dxf>
    <dxf>
      <font>
        <color rgb="FF00B050"/>
      </font>
    </dxf>
    <dxf>
      <font>
        <b/>
        <i val="0"/>
        <color rgb="FFFF0000"/>
      </font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color theme="0" tint="-4.9989318521683403E-2"/>
      </font>
      <fill>
        <patternFill patternType="lightUp">
          <fgColor theme="0" tint="-0.14993743705557422"/>
          <bgColor theme="0"/>
        </patternFill>
      </fill>
    </dxf>
    <dxf>
      <font>
        <b/>
        <i val="0"/>
        <color rgb="FFFF0000"/>
      </font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color theme="0" tint="-4.9989318521683403E-2"/>
      </font>
      <fill>
        <patternFill patternType="lightUp">
          <fgColor theme="0" tint="-0.14993743705557422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219563</xdr:colOff>
      <xdr:row>0</xdr:row>
      <xdr:rowOff>0</xdr:rowOff>
    </xdr:from>
    <xdr:to>
      <xdr:col>14</xdr:col>
      <xdr:colOff>207065</xdr:colOff>
      <xdr:row>2</xdr:row>
      <xdr:rowOff>223295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F545002-F856-408B-B1F4-A546EFAAFA29}"/>
            </a:ext>
          </a:extLst>
        </xdr:cNvPr>
        <xdr:cNvSpPr txBox="1"/>
      </xdr:nvSpPr>
      <xdr:spPr>
        <a:xfrm>
          <a:off x="13174944" y="0"/>
          <a:ext cx="2140980" cy="5822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000" b="1"/>
            <a:t>Notenskala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161193</xdr:rowOff>
        </xdr:from>
        <xdr:to>
          <xdr:col>10</xdr:col>
          <xdr:colOff>943235</xdr:colOff>
          <xdr:row>45</xdr:row>
          <xdr:rowOff>84382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37ECFF87-8F15-44C2-939B-E959C34D77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L$1:$AA$5" spid="_x0000_s128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2690231"/>
              <a:ext cx="12978179" cy="13477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6"/>
  <sheetViews>
    <sheetView tabSelected="1" view="pageBreakPreview" zoomScale="61" zoomScaleNormal="65" zoomScaleSheetLayoutView="69" workbookViewId="0">
      <pane xSplit="2" ySplit="10" topLeftCell="C25" activePane="bottomRight" state="frozen"/>
      <selection pane="topRight" activeCell="B1" sqref="B1"/>
      <selection pane="bottomLeft" activeCell="A11" sqref="A11"/>
      <selection pane="bottomRight" activeCell="C5" sqref="C5"/>
    </sheetView>
  </sheetViews>
  <sheetFormatPr baseColWidth="10" defaultColWidth="18.42578125" defaultRowHeight="15"/>
  <cols>
    <col min="1" max="1" width="5.85546875" style="9" customWidth="1"/>
    <col min="2" max="2" width="18.42578125" style="9"/>
    <col min="3" max="6" width="22" style="9" customWidth="1"/>
    <col min="7" max="9" width="12.140625" style="9" customWidth="1"/>
    <col min="10" max="10" width="18.42578125" style="9"/>
    <col min="11" max="11" width="16.28515625" style="9" customWidth="1"/>
    <col min="12" max="12" width="12.28515625" style="45" bestFit="1" customWidth="1"/>
    <col min="13" max="13" width="11.85546875" style="9" customWidth="1"/>
    <col min="14" max="14" width="6.140625" style="45" bestFit="1" customWidth="1"/>
    <col min="15" max="15" width="14" style="9" bestFit="1" customWidth="1"/>
    <col min="16" max="25" width="11.85546875" style="9" bestFit="1" customWidth="1"/>
    <col min="26" max="26" width="9.42578125" style="9" bestFit="1" customWidth="1"/>
    <col min="27" max="16384" width="18.42578125" style="9"/>
  </cols>
  <sheetData>
    <row r="1" spans="1:26">
      <c r="L1" s="9"/>
      <c r="M1" s="45"/>
      <c r="N1" s="9"/>
      <c r="O1" s="45"/>
    </row>
    <row r="2" spans="1:26">
      <c r="L2" s="9"/>
      <c r="M2" s="45"/>
      <c r="O2" s="61" t="e">
        <f>J36&gt;=#REF!</f>
        <v>#REF!</v>
      </c>
      <c r="P2" s="45" t="b">
        <f>J36&gt;=P4</f>
        <v>0</v>
      </c>
      <c r="Q2" s="45" t="b">
        <f t="shared" ref="Q2:Z2" si="0">AND($J$36&gt;=Q4,P4&gt;=$J$36)</f>
        <v>0</v>
      </c>
      <c r="R2" s="45" t="b">
        <f t="shared" si="0"/>
        <v>0</v>
      </c>
      <c r="S2" s="45" t="b">
        <f t="shared" si="0"/>
        <v>0</v>
      </c>
      <c r="T2" s="45" t="b">
        <f t="shared" si="0"/>
        <v>0</v>
      </c>
      <c r="U2" s="45" t="b">
        <f t="shared" si="0"/>
        <v>1</v>
      </c>
      <c r="V2" s="45" t="b">
        <f t="shared" si="0"/>
        <v>0</v>
      </c>
      <c r="W2" s="45" t="b">
        <f t="shared" si="0"/>
        <v>0</v>
      </c>
      <c r="X2" s="45" t="b">
        <f t="shared" si="0"/>
        <v>0</v>
      </c>
      <c r="Y2" s="45" t="b">
        <f t="shared" si="0"/>
        <v>0</v>
      </c>
      <c r="Z2" s="45" t="b">
        <f t="shared" si="0"/>
        <v>0</v>
      </c>
    </row>
    <row r="3" spans="1:26" ht="26.25">
      <c r="B3" s="39" t="s">
        <v>32</v>
      </c>
      <c r="C3" s="69" t="s">
        <v>137</v>
      </c>
      <c r="L3" s="9"/>
      <c r="M3" s="82" t="s">
        <v>76</v>
      </c>
      <c r="N3" s="83"/>
      <c r="O3" s="84"/>
      <c r="P3" s="59">
        <v>1</v>
      </c>
      <c r="Q3" s="59">
        <v>1.3</v>
      </c>
      <c r="R3" s="59">
        <v>1.7</v>
      </c>
      <c r="S3" s="59">
        <v>2</v>
      </c>
      <c r="T3" s="59">
        <v>2.2999999999999998</v>
      </c>
      <c r="U3" s="59">
        <v>2.7</v>
      </c>
      <c r="V3" s="59">
        <v>3</v>
      </c>
      <c r="W3" s="59">
        <v>3.3</v>
      </c>
      <c r="X3" s="59">
        <v>3.7</v>
      </c>
      <c r="Y3" s="59">
        <v>4</v>
      </c>
      <c r="Z3" s="59">
        <v>5</v>
      </c>
    </row>
    <row r="4" spans="1:26" ht="26.25">
      <c r="B4" s="39" t="s">
        <v>34</v>
      </c>
      <c r="C4" s="70">
        <v>99</v>
      </c>
      <c r="L4" s="9"/>
      <c r="M4" s="82" t="s">
        <v>112</v>
      </c>
      <c r="N4" s="83"/>
      <c r="O4" s="84"/>
      <c r="P4" s="60">
        <f t="shared" ref="P4:Z4" si="1">ROUND(P5,2)</f>
        <v>0.9</v>
      </c>
      <c r="Q4" s="60">
        <f t="shared" si="1"/>
        <v>0.85</v>
      </c>
      <c r="R4" s="60">
        <f t="shared" si="1"/>
        <v>0.8</v>
      </c>
      <c r="S4" s="60">
        <f t="shared" si="1"/>
        <v>0.75</v>
      </c>
      <c r="T4" s="60">
        <f t="shared" si="1"/>
        <v>0.7</v>
      </c>
      <c r="U4" s="60">
        <f t="shared" si="1"/>
        <v>0.65</v>
      </c>
      <c r="V4" s="60">
        <f t="shared" si="1"/>
        <v>0.6</v>
      </c>
      <c r="W4" s="60">
        <f t="shared" si="1"/>
        <v>0.55000000000000004</v>
      </c>
      <c r="X4" s="60">
        <f t="shared" si="1"/>
        <v>0.5</v>
      </c>
      <c r="Y4" s="60">
        <f t="shared" si="1"/>
        <v>0.45</v>
      </c>
      <c r="Z4" s="60">
        <f t="shared" si="1"/>
        <v>0</v>
      </c>
    </row>
    <row r="5" spans="1:26" ht="26.25">
      <c r="B5" s="39" t="s">
        <v>33</v>
      </c>
      <c r="C5" s="69" t="s">
        <v>136</v>
      </c>
      <c r="E5" s="39"/>
      <c r="F5" s="67"/>
      <c r="M5" s="81" t="s">
        <v>113</v>
      </c>
      <c r="N5" s="81"/>
      <c r="O5" s="65">
        <v>0.05</v>
      </c>
      <c r="P5" s="43">
        <v>0.9</v>
      </c>
      <c r="Q5" s="43">
        <f t="shared" ref="Q5:Y5" si="2">P5-$O$5</f>
        <v>0.85</v>
      </c>
      <c r="R5" s="43">
        <f t="shared" si="2"/>
        <v>0.79999999999999993</v>
      </c>
      <c r="S5" s="43">
        <f t="shared" si="2"/>
        <v>0.74999999999999989</v>
      </c>
      <c r="T5" s="43">
        <f t="shared" si="2"/>
        <v>0.69999999999999984</v>
      </c>
      <c r="U5" s="43">
        <f t="shared" si="2"/>
        <v>0.6499999999999998</v>
      </c>
      <c r="V5" s="43">
        <f t="shared" si="2"/>
        <v>0.59999999999999976</v>
      </c>
      <c r="W5" s="43">
        <f t="shared" si="2"/>
        <v>0.54999999999999971</v>
      </c>
      <c r="X5" s="43">
        <f t="shared" si="2"/>
        <v>0.49999999999999972</v>
      </c>
      <c r="Y5" s="43">
        <f t="shared" si="2"/>
        <v>0.44999999999999973</v>
      </c>
      <c r="Z5" s="43">
        <v>0</v>
      </c>
    </row>
    <row r="6" spans="1:26">
      <c r="L6" s="9"/>
      <c r="M6" s="45"/>
      <c r="N6" s="9"/>
      <c r="O6" s="45"/>
    </row>
    <row r="7" spans="1:26">
      <c r="L7" s="9"/>
      <c r="M7" s="45"/>
      <c r="N7" s="9"/>
      <c r="O7" s="45"/>
    </row>
    <row r="8" spans="1:26">
      <c r="L8" s="9"/>
      <c r="M8" s="45"/>
      <c r="N8" s="9"/>
      <c r="O8" s="45"/>
    </row>
    <row r="9" spans="1:26" ht="28.15" customHeight="1">
      <c r="B9" s="30"/>
      <c r="C9" s="26" t="s">
        <v>35</v>
      </c>
      <c r="D9" s="23"/>
      <c r="E9" s="23"/>
      <c r="F9" s="24"/>
      <c r="G9" s="79" t="s">
        <v>104</v>
      </c>
      <c r="H9" s="79" t="s">
        <v>105</v>
      </c>
      <c r="I9" s="79" t="s">
        <v>106</v>
      </c>
      <c r="L9" s="64"/>
      <c r="N9" s="9"/>
    </row>
    <row r="10" spans="1:26" ht="30">
      <c r="B10" s="40" t="s">
        <v>78</v>
      </c>
      <c r="C10" s="27">
        <v>1</v>
      </c>
      <c r="D10" s="28">
        <v>2</v>
      </c>
      <c r="E10" s="28">
        <v>3</v>
      </c>
      <c r="F10" s="29">
        <v>4</v>
      </c>
      <c r="G10" s="80"/>
      <c r="H10" s="80"/>
      <c r="I10" s="80"/>
      <c r="L10" s="9"/>
      <c r="N10" s="9"/>
    </row>
    <row r="11" spans="1:26" ht="18" customHeight="1">
      <c r="B11" s="41" t="s">
        <v>94</v>
      </c>
      <c r="C11" s="31"/>
      <c r="D11" s="31"/>
      <c r="E11" s="31"/>
      <c r="F11" s="31"/>
      <c r="G11" s="32"/>
      <c r="H11" s="32"/>
      <c r="I11" s="33"/>
      <c r="L11" s="9"/>
      <c r="N11" s="9"/>
    </row>
    <row r="12" spans="1:26" ht="44.45" customHeight="1">
      <c r="A12" s="50" t="s">
        <v>82</v>
      </c>
      <c r="B12" s="51" t="s">
        <v>40</v>
      </c>
      <c r="C12" s="22" t="s">
        <v>41</v>
      </c>
      <c r="D12" s="21" t="s">
        <v>42</v>
      </c>
      <c r="E12" s="21" t="s">
        <v>43</v>
      </c>
      <c r="F12" s="25" t="s">
        <v>44</v>
      </c>
      <c r="G12" s="71">
        <v>0.6</v>
      </c>
      <c r="H12" s="73">
        <v>0.05</v>
      </c>
      <c r="I12" s="77">
        <v>0.05</v>
      </c>
      <c r="K12" s="44"/>
      <c r="L12" s="9"/>
      <c r="N12" s="9"/>
    </row>
    <row r="13" spans="1:26" ht="14.25" customHeight="1">
      <c r="A13" s="52"/>
      <c r="B13" s="53"/>
      <c r="C13" s="35" t="s">
        <v>69</v>
      </c>
      <c r="D13" s="36" t="s">
        <v>70</v>
      </c>
      <c r="E13" s="36" t="s">
        <v>71</v>
      </c>
      <c r="F13" s="37" t="s">
        <v>72</v>
      </c>
      <c r="G13" s="72"/>
      <c r="H13" s="74"/>
      <c r="I13" s="78"/>
      <c r="K13" s="44"/>
      <c r="L13" s="9"/>
      <c r="N13" s="9"/>
    </row>
    <row r="14" spans="1:26" ht="44.45" customHeight="1">
      <c r="A14" s="54" t="s">
        <v>83</v>
      </c>
      <c r="B14" s="51" t="s">
        <v>36</v>
      </c>
      <c r="C14" s="22" t="s">
        <v>37</v>
      </c>
      <c r="D14" s="21" t="s">
        <v>38</v>
      </c>
      <c r="E14" s="21" t="s">
        <v>39</v>
      </c>
      <c r="F14" s="25" t="s">
        <v>111</v>
      </c>
      <c r="G14" s="71">
        <v>0.6</v>
      </c>
      <c r="H14" s="73">
        <v>0.05</v>
      </c>
      <c r="I14" s="77">
        <v>0.15</v>
      </c>
      <c r="K14" s="44"/>
      <c r="L14" s="9"/>
      <c r="N14" s="9"/>
    </row>
    <row r="15" spans="1:26" ht="14.25" customHeight="1">
      <c r="A15" s="52"/>
      <c r="B15" s="53"/>
      <c r="C15" s="35" t="s">
        <v>69</v>
      </c>
      <c r="D15" s="36" t="s">
        <v>70</v>
      </c>
      <c r="E15" s="36" t="s">
        <v>71</v>
      </c>
      <c r="F15" s="37" t="s">
        <v>72</v>
      </c>
      <c r="G15" s="72"/>
      <c r="H15" s="74"/>
      <c r="I15" s="78"/>
      <c r="K15" s="44"/>
      <c r="L15" s="9"/>
      <c r="N15" s="9"/>
    </row>
    <row r="16" spans="1:26" ht="44.45" customHeight="1">
      <c r="A16" s="55" t="s">
        <v>84</v>
      </c>
      <c r="B16" s="56" t="s">
        <v>77</v>
      </c>
      <c r="C16" s="22" t="s">
        <v>45</v>
      </c>
      <c r="D16" s="21" t="s">
        <v>46</v>
      </c>
      <c r="E16" s="21" t="s">
        <v>47</v>
      </c>
      <c r="F16" s="25" t="s">
        <v>48</v>
      </c>
      <c r="G16" s="71"/>
      <c r="H16" s="73">
        <v>0</v>
      </c>
      <c r="I16" s="77">
        <v>0</v>
      </c>
      <c r="K16" s="44"/>
      <c r="L16" s="9"/>
      <c r="N16" s="9"/>
    </row>
    <row r="17" spans="1:14" ht="14.25" customHeight="1">
      <c r="A17" s="52"/>
      <c r="B17" s="53"/>
      <c r="C17" s="35" t="s">
        <v>69</v>
      </c>
      <c r="D17" s="36" t="s">
        <v>70</v>
      </c>
      <c r="E17" s="36" t="s">
        <v>71</v>
      </c>
      <c r="F17" s="37" t="s">
        <v>72</v>
      </c>
      <c r="G17" s="72"/>
      <c r="H17" s="74"/>
      <c r="I17" s="78"/>
      <c r="K17" s="44"/>
      <c r="L17" s="9"/>
      <c r="N17" s="9"/>
    </row>
    <row r="18" spans="1:14" ht="44.45" customHeight="1">
      <c r="A18" s="55" t="s">
        <v>85</v>
      </c>
      <c r="B18" s="56" t="s">
        <v>135</v>
      </c>
      <c r="C18" s="22"/>
      <c r="D18" s="21"/>
      <c r="E18" s="21"/>
      <c r="F18" s="25"/>
      <c r="G18" s="71">
        <v>0.8</v>
      </c>
      <c r="H18" s="73">
        <v>0</v>
      </c>
      <c r="I18" s="77">
        <v>0.1</v>
      </c>
      <c r="K18" s="44"/>
      <c r="L18" s="9"/>
      <c r="N18" s="9"/>
    </row>
    <row r="19" spans="1:14" ht="14.25" customHeight="1">
      <c r="A19" s="52"/>
      <c r="B19" s="53"/>
      <c r="C19" s="35" t="s">
        <v>69</v>
      </c>
      <c r="D19" s="36" t="s">
        <v>70</v>
      </c>
      <c r="E19" s="36" t="s">
        <v>71</v>
      </c>
      <c r="F19" s="37" t="s">
        <v>72</v>
      </c>
      <c r="G19" s="72"/>
      <c r="H19" s="74"/>
      <c r="I19" s="78"/>
      <c r="K19" s="44"/>
      <c r="L19" s="9"/>
      <c r="N19" s="9"/>
    </row>
    <row r="20" spans="1:14" ht="44.45" customHeight="1">
      <c r="A20" s="55" t="s">
        <v>86</v>
      </c>
      <c r="B20" s="56" t="s">
        <v>49</v>
      </c>
      <c r="C20" s="22" t="s">
        <v>50</v>
      </c>
      <c r="D20" s="21" t="s">
        <v>51</v>
      </c>
      <c r="E20" s="21" t="s">
        <v>52</v>
      </c>
      <c r="F20" s="25" t="s">
        <v>53</v>
      </c>
      <c r="G20" s="71">
        <v>0.76</v>
      </c>
      <c r="H20" s="73">
        <v>0.1</v>
      </c>
      <c r="I20" s="77">
        <v>0</v>
      </c>
      <c r="K20" s="44"/>
      <c r="L20" s="9"/>
      <c r="N20" s="9"/>
    </row>
    <row r="21" spans="1:14" ht="14.25" customHeight="1">
      <c r="A21" s="52"/>
      <c r="B21" s="53"/>
      <c r="C21" s="35" t="s">
        <v>69</v>
      </c>
      <c r="D21" s="36" t="s">
        <v>70</v>
      </c>
      <c r="E21" s="36" t="s">
        <v>71</v>
      </c>
      <c r="F21" s="37" t="s">
        <v>72</v>
      </c>
      <c r="G21" s="72"/>
      <c r="H21" s="74"/>
      <c r="I21" s="78"/>
      <c r="K21" s="44"/>
      <c r="L21" s="9"/>
      <c r="N21" s="9"/>
    </row>
    <row r="22" spans="1:14" ht="44.45" customHeight="1">
      <c r="A22" s="55" t="s">
        <v>87</v>
      </c>
      <c r="B22" s="56" t="s">
        <v>54</v>
      </c>
      <c r="C22" s="22" t="s">
        <v>55</v>
      </c>
      <c r="D22" s="21" t="s">
        <v>56</v>
      </c>
      <c r="E22" s="21" t="s">
        <v>57</v>
      </c>
      <c r="F22" s="25" t="s">
        <v>58</v>
      </c>
      <c r="G22" s="71"/>
      <c r="H22" s="73">
        <v>0</v>
      </c>
      <c r="I22" s="77">
        <v>0</v>
      </c>
      <c r="K22" s="44"/>
      <c r="L22" s="9"/>
      <c r="N22" s="9"/>
    </row>
    <row r="23" spans="1:14" ht="14.25" customHeight="1">
      <c r="A23" s="52"/>
      <c r="B23" s="53"/>
      <c r="C23" s="35" t="s">
        <v>69</v>
      </c>
      <c r="D23" s="36" t="s">
        <v>70</v>
      </c>
      <c r="E23" s="36" t="s">
        <v>71</v>
      </c>
      <c r="F23" s="37" t="s">
        <v>72</v>
      </c>
      <c r="G23" s="72"/>
      <c r="H23" s="74"/>
      <c r="I23" s="78"/>
      <c r="K23" s="44"/>
      <c r="L23" s="9"/>
      <c r="N23" s="9"/>
    </row>
    <row r="24" spans="1:14" ht="18" customHeight="1">
      <c r="A24" s="49"/>
      <c r="B24" s="58" t="s">
        <v>67</v>
      </c>
      <c r="C24" s="31"/>
      <c r="D24" s="31"/>
      <c r="E24" s="31"/>
      <c r="F24" s="31"/>
      <c r="G24" s="68"/>
      <c r="H24" s="38"/>
      <c r="I24" s="33"/>
      <c r="K24" s="44"/>
      <c r="L24" s="9"/>
      <c r="N24" s="9"/>
    </row>
    <row r="25" spans="1:14" ht="44.45" customHeight="1">
      <c r="A25" s="55" t="s">
        <v>88</v>
      </c>
      <c r="B25" s="56" t="s">
        <v>59</v>
      </c>
      <c r="C25" s="21" t="s">
        <v>101</v>
      </c>
      <c r="D25" s="21" t="s">
        <v>75</v>
      </c>
      <c r="E25" s="21" t="s">
        <v>74</v>
      </c>
      <c r="F25" s="25" t="s">
        <v>73</v>
      </c>
      <c r="G25" s="71">
        <v>0.6</v>
      </c>
      <c r="H25" s="73">
        <v>0</v>
      </c>
      <c r="I25" s="77">
        <v>0.4</v>
      </c>
      <c r="K25" s="44"/>
      <c r="L25" s="9"/>
      <c r="N25" s="9"/>
    </row>
    <row r="26" spans="1:14" ht="14.25" customHeight="1">
      <c r="A26" s="52"/>
      <c r="B26" s="53"/>
      <c r="C26" s="35" t="s">
        <v>69</v>
      </c>
      <c r="D26" s="36" t="s">
        <v>70</v>
      </c>
      <c r="E26" s="36" t="s">
        <v>71</v>
      </c>
      <c r="F26" s="37" t="s">
        <v>72</v>
      </c>
      <c r="G26" s="72"/>
      <c r="H26" s="74"/>
      <c r="I26" s="78"/>
      <c r="K26" s="44"/>
      <c r="L26" s="9"/>
      <c r="N26" s="9"/>
    </row>
    <row r="27" spans="1:14" ht="44.45" customHeight="1">
      <c r="A27" s="55" t="s">
        <v>89</v>
      </c>
      <c r="B27" s="56" t="s">
        <v>119</v>
      </c>
      <c r="C27" s="21" t="s">
        <v>120</v>
      </c>
      <c r="D27" s="21" t="s">
        <v>121</v>
      </c>
      <c r="E27" s="21" t="s">
        <v>122</v>
      </c>
      <c r="F27" s="25" t="s">
        <v>123</v>
      </c>
      <c r="G27" s="71"/>
      <c r="H27" s="73">
        <v>0.35</v>
      </c>
      <c r="I27" s="77">
        <v>0</v>
      </c>
      <c r="K27" s="44"/>
      <c r="L27" s="9"/>
      <c r="N27" s="9"/>
    </row>
    <row r="28" spans="1:14" ht="14.25" customHeight="1">
      <c r="A28" s="52"/>
      <c r="B28" s="53"/>
      <c r="C28" s="35" t="s">
        <v>69</v>
      </c>
      <c r="D28" s="36" t="s">
        <v>70</v>
      </c>
      <c r="E28" s="36" t="s">
        <v>71</v>
      </c>
      <c r="F28" s="37" t="s">
        <v>72</v>
      </c>
      <c r="G28" s="72"/>
      <c r="H28" s="74"/>
      <c r="I28" s="78"/>
      <c r="K28" s="44"/>
      <c r="L28" s="9"/>
      <c r="N28" s="9"/>
    </row>
    <row r="29" spans="1:14" ht="44.25" customHeight="1">
      <c r="A29" s="55" t="s">
        <v>90</v>
      </c>
      <c r="B29" s="56" t="s">
        <v>68</v>
      </c>
      <c r="C29" s="21"/>
      <c r="D29" s="21"/>
      <c r="E29" s="21"/>
      <c r="F29" s="25"/>
      <c r="G29" s="71">
        <v>0.75</v>
      </c>
      <c r="H29" s="73">
        <v>0.35</v>
      </c>
      <c r="I29" s="77">
        <v>0</v>
      </c>
      <c r="K29" s="44"/>
      <c r="L29" s="9"/>
      <c r="N29" s="9"/>
    </row>
    <row r="30" spans="1:14" ht="14.25" customHeight="1">
      <c r="A30" s="52"/>
      <c r="B30" s="53"/>
      <c r="C30" s="35" t="s">
        <v>69</v>
      </c>
      <c r="D30" s="36" t="s">
        <v>70</v>
      </c>
      <c r="E30" s="36" t="s">
        <v>71</v>
      </c>
      <c r="F30" s="37" t="s">
        <v>72</v>
      </c>
      <c r="G30" s="72"/>
      <c r="H30" s="74"/>
      <c r="I30" s="78"/>
      <c r="K30" s="44"/>
      <c r="L30" s="9"/>
      <c r="N30" s="9"/>
    </row>
    <row r="31" spans="1:14" ht="44.65" customHeight="1">
      <c r="A31" s="63" t="s">
        <v>102</v>
      </c>
      <c r="B31" s="56" t="s">
        <v>103</v>
      </c>
      <c r="C31" s="21" t="s">
        <v>108</v>
      </c>
      <c r="D31" s="21" t="s">
        <v>110</v>
      </c>
      <c r="E31" s="21" t="s">
        <v>110</v>
      </c>
      <c r="F31" s="25" t="s">
        <v>109</v>
      </c>
      <c r="G31" s="71">
        <v>0.8</v>
      </c>
      <c r="H31" s="73">
        <v>0.35</v>
      </c>
      <c r="I31" s="77">
        <v>0.25</v>
      </c>
      <c r="K31" s="44"/>
      <c r="L31" s="9"/>
      <c r="N31" s="9"/>
    </row>
    <row r="32" spans="1:14" ht="14.25" customHeight="1">
      <c r="A32" s="52"/>
      <c r="B32" s="53"/>
      <c r="C32" s="35" t="s">
        <v>69</v>
      </c>
      <c r="D32" s="36" t="s">
        <v>70</v>
      </c>
      <c r="E32" s="36" t="s">
        <v>71</v>
      </c>
      <c r="F32" s="37" t="s">
        <v>72</v>
      </c>
      <c r="G32" s="72"/>
      <c r="H32" s="74"/>
      <c r="I32" s="78"/>
      <c r="K32" s="44"/>
      <c r="L32" s="9"/>
      <c r="N32" s="9"/>
    </row>
    <row r="33" spans="1:14" ht="14.65" customHeight="1" thickBot="1">
      <c r="A33" s="49"/>
      <c r="B33" s="57" t="s">
        <v>93</v>
      </c>
      <c r="C33" s="31"/>
      <c r="D33" s="31"/>
      <c r="E33" s="31"/>
      <c r="F33" s="31"/>
      <c r="G33" s="68"/>
      <c r="H33" s="38"/>
      <c r="I33" s="33"/>
      <c r="K33" s="44"/>
      <c r="L33" s="9"/>
      <c r="N33" s="9"/>
    </row>
    <row r="34" spans="1:14" ht="44.45" customHeight="1">
      <c r="A34" s="55" t="s">
        <v>91</v>
      </c>
      <c r="B34" s="56" t="s">
        <v>79</v>
      </c>
      <c r="C34" s="22" t="s">
        <v>60</v>
      </c>
      <c r="D34" s="21" t="s">
        <v>61</v>
      </c>
      <c r="E34" s="21" t="s">
        <v>62</v>
      </c>
      <c r="F34" s="25" t="s">
        <v>63</v>
      </c>
      <c r="G34" s="71">
        <v>0.7</v>
      </c>
      <c r="H34" s="73">
        <v>0</v>
      </c>
      <c r="I34" s="77">
        <v>0</v>
      </c>
      <c r="J34" s="89" t="s">
        <v>107</v>
      </c>
      <c r="K34" s="91" t="s">
        <v>76</v>
      </c>
      <c r="L34" s="9"/>
    </row>
    <row r="35" spans="1:14" ht="14.25" customHeight="1">
      <c r="A35" s="52"/>
      <c r="B35" s="53"/>
      <c r="C35" s="35" t="s">
        <v>69</v>
      </c>
      <c r="D35" s="36" t="s">
        <v>70</v>
      </c>
      <c r="E35" s="36" t="s">
        <v>71</v>
      </c>
      <c r="F35" s="37" t="s">
        <v>72</v>
      </c>
      <c r="G35" s="72"/>
      <c r="H35" s="74"/>
      <c r="I35" s="78"/>
      <c r="J35" s="90"/>
      <c r="K35" s="92"/>
      <c r="L35" s="9"/>
    </row>
    <row r="36" spans="1:14" ht="44.45" customHeight="1">
      <c r="A36" s="55" t="s">
        <v>92</v>
      </c>
      <c r="B36" s="56" t="s">
        <v>80</v>
      </c>
      <c r="C36" s="22" t="s">
        <v>64</v>
      </c>
      <c r="D36" s="21" t="s">
        <v>65</v>
      </c>
      <c r="E36" s="21" t="s">
        <v>66</v>
      </c>
      <c r="F36" s="25" t="s">
        <v>81</v>
      </c>
      <c r="G36" s="71">
        <v>0.8</v>
      </c>
      <c r="H36" s="73">
        <v>0</v>
      </c>
      <c r="I36" s="75">
        <v>0.05</v>
      </c>
      <c r="J36" s="87">
        <f>ROUND(SUMPRODUCT(G12:G37,I12:I37),2)</f>
        <v>0.68</v>
      </c>
      <c r="K36" s="85">
        <f>HLOOKUP(TRUE,P2:Z3,2,FALSE)</f>
        <v>2.7</v>
      </c>
      <c r="L36" s="46"/>
    </row>
    <row r="37" spans="1:14" ht="14.65" customHeight="1" thickBot="1">
      <c r="A37" s="52"/>
      <c r="B37" s="53"/>
      <c r="C37" s="35" t="s">
        <v>69</v>
      </c>
      <c r="D37" s="36" t="s">
        <v>70</v>
      </c>
      <c r="E37" s="36" t="s">
        <v>71</v>
      </c>
      <c r="F37" s="37" t="s">
        <v>72</v>
      </c>
      <c r="G37" s="72"/>
      <c r="H37" s="74"/>
      <c r="I37" s="76"/>
      <c r="J37" s="88"/>
      <c r="K37" s="86"/>
      <c r="L37" s="46"/>
    </row>
    <row r="38" spans="1:14" ht="26.25">
      <c r="H38" s="34"/>
      <c r="I38" s="62">
        <f>SUM(I12:I37)</f>
        <v>1</v>
      </c>
    </row>
    <row r="45" spans="1:14" ht="25.5" customHeight="1">
      <c r="B45" s="47"/>
    </row>
    <row r="46" spans="1:14">
      <c r="B46" s="48"/>
    </row>
    <row r="47" spans="1:14">
      <c r="B47" s="48"/>
    </row>
    <row r="48" spans="1:14">
      <c r="B48" s="48"/>
    </row>
    <row r="49" spans="2:2" ht="26.25">
      <c r="B49" s="1" t="s">
        <v>1</v>
      </c>
    </row>
    <row r="50" spans="2:2">
      <c r="B50" s="48"/>
    </row>
    <row r="51" spans="2:2">
      <c r="B51" s="48"/>
    </row>
    <row r="52" spans="2:2">
      <c r="B52" s="48"/>
    </row>
    <row r="53" spans="2:2">
      <c r="B53" s="48"/>
    </row>
    <row r="54" spans="2:2">
      <c r="B54" s="48"/>
    </row>
    <row r="55" spans="2:2">
      <c r="B55" s="48"/>
    </row>
    <row r="56" spans="2:2">
      <c r="B56" s="48"/>
    </row>
    <row r="57" spans="2:2">
      <c r="B57" s="48"/>
    </row>
    <row r="58" spans="2:2">
      <c r="B58" s="48"/>
    </row>
    <row r="59" spans="2:2">
      <c r="B59" s="48"/>
    </row>
    <row r="60" spans="2:2">
      <c r="B60" s="48"/>
    </row>
    <row r="61" spans="2:2">
      <c r="B61" s="48"/>
    </row>
    <row r="62" spans="2:2">
      <c r="B62" s="48"/>
    </row>
    <row r="63" spans="2:2">
      <c r="B63" s="48"/>
    </row>
    <row r="64" spans="2:2">
      <c r="B64" s="48"/>
    </row>
    <row r="65" spans="2:2">
      <c r="B65" s="48"/>
    </row>
    <row r="66" spans="2:2">
      <c r="B66" s="48"/>
    </row>
    <row r="67" spans="2:2">
      <c r="B67" s="48"/>
    </row>
    <row r="68" spans="2:2">
      <c r="B68" s="48"/>
    </row>
    <row r="69" spans="2:2">
      <c r="B69" s="48"/>
    </row>
    <row r="70" spans="2:2">
      <c r="B70" s="48"/>
    </row>
    <row r="71" spans="2:2">
      <c r="B71" s="48"/>
    </row>
    <row r="72" spans="2:2">
      <c r="B72" s="48"/>
    </row>
    <row r="73" spans="2:2">
      <c r="B73" s="48"/>
    </row>
    <row r="74" spans="2:2">
      <c r="B74" s="48"/>
    </row>
    <row r="75" spans="2:2">
      <c r="B75" s="48"/>
    </row>
    <row r="76" spans="2:2">
      <c r="B76" s="48"/>
    </row>
    <row r="77" spans="2:2">
      <c r="B77" s="48"/>
    </row>
    <row r="78" spans="2:2">
      <c r="B78" s="48"/>
    </row>
    <row r="79" spans="2:2">
      <c r="B79" s="48"/>
    </row>
    <row r="80" spans="2:2">
      <c r="B80" s="48"/>
    </row>
    <row r="81" spans="2:2">
      <c r="B81" s="48"/>
    </row>
    <row r="82" spans="2:2">
      <c r="B82" s="48"/>
    </row>
    <row r="83" spans="2:2">
      <c r="B83" s="48"/>
    </row>
    <row r="84" spans="2:2">
      <c r="B84" s="48"/>
    </row>
    <row r="85" spans="2:2">
      <c r="B85" s="48"/>
    </row>
    <row r="86" spans="2:2">
      <c r="B86" s="48"/>
    </row>
    <row r="87" spans="2:2">
      <c r="B87" s="48"/>
    </row>
    <row r="88" spans="2:2">
      <c r="B88" s="48"/>
    </row>
    <row r="89" spans="2:2">
      <c r="B89" s="48"/>
    </row>
    <row r="90" spans="2:2">
      <c r="B90" s="48"/>
    </row>
    <row r="91" spans="2:2">
      <c r="B91" s="48"/>
    </row>
    <row r="92" spans="2:2">
      <c r="B92" s="48"/>
    </row>
    <row r="93" spans="2:2">
      <c r="B93" s="48"/>
    </row>
    <row r="94" spans="2:2">
      <c r="B94" s="48"/>
    </row>
    <row r="95" spans="2:2">
      <c r="B95" s="48"/>
    </row>
    <row r="96" spans="2:2">
      <c r="B96" s="48"/>
    </row>
    <row r="97" spans="2:2">
      <c r="B97" s="48"/>
    </row>
    <row r="98" spans="2:2">
      <c r="B98" s="48"/>
    </row>
    <row r="99" spans="2:2">
      <c r="B99" s="48"/>
    </row>
    <row r="100" spans="2:2">
      <c r="B100" s="48"/>
    </row>
    <row r="101" spans="2:2">
      <c r="B101" s="48"/>
    </row>
    <row r="102" spans="2:2">
      <c r="B102" s="48"/>
    </row>
    <row r="103" spans="2:2">
      <c r="B103" s="48"/>
    </row>
    <row r="104" spans="2:2">
      <c r="B104" s="48"/>
    </row>
    <row r="105" spans="2:2">
      <c r="B105" s="48"/>
    </row>
    <row r="106" spans="2:2">
      <c r="B106" s="48"/>
    </row>
  </sheetData>
  <mergeCells count="46">
    <mergeCell ref="M5:N5"/>
    <mergeCell ref="M3:O3"/>
    <mergeCell ref="M4:O4"/>
    <mergeCell ref="K36:K37"/>
    <mergeCell ref="I9:I10"/>
    <mergeCell ref="I18:I19"/>
    <mergeCell ref="I20:I21"/>
    <mergeCell ref="I22:I23"/>
    <mergeCell ref="J36:J37"/>
    <mergeCell ref="J34:J35"/>
    <mergeCell ref="K34:K35"/>
    <mergeCell ref="H9:H10"/>
    <mergeCell ref="G9:G10"/>
    <mergeCell ref="I12:I13"/>
    <mergeCell ref="I14:I15"/>
    <mergeCell ref="I16:I17"/>
    <mergeCell ref="G12:G13"/>
    <mergeCell ref="H12:H13"/>
    <mergeCell ref="G14:G15"/>
    <mergeCell ref="H14:H15"/>
    <mergeCell ref="G16:G17"/>
    <mergeCell ref="H16:H17"/>
    <mergeCell ref="G36:G37"/>
    <mergeCell ref="H36:H37"/>
    <mergeCell ref="I36:I37"/>
    <mergeCell ref="I31:I32"/>
    <mergeCell ref="G18:G19"/>
    <mergeCell ref="H18:H19"/>
    <mergeCell ref="I25:I26"/>
    <mergeCell ref="I27:I28"/>
    <mergeCell ref="I29:I30"/>
    <mergeCell ref="I34:I35"/>
    <mergeCell ref="G34:G35"/>
    <mergeCell ref="H34:H35"/>
    <mergeCell ref="G20:G21"/>
    <mergeCell ref="H20:H21"/>
    <mergeCell ref="G22:G23"/>
    <mergeCell ref="H22:H23"/>
    <mergeCell ref="G31:G32"/>
    <mergeCell ref="H31:H32"/>
    <mergeCell ref="G25:G26"/>
    <mergeCell ref="H25:H26"/>
    <mergeCell ref="G29:G30"/>
    <mergeCell ref="H29:H30"/>
    <mergeCell ref="G27:G28"/>
    <mergeCell ref="H27:H28"/>
  </mergeCells>
  <conditionalFormatting sqref="G12:I30 G33:I37">
    <cfRule type="expression" dxfId="39" priority="5">
      <formula>$I12=0</formula>
    </cfRule>
  </conditionalFormatting>
  <conditionalFormatting sqref="G12:G30 G33:G37">
    <cfRule type="expression" dxfId="38" priority="4">
      <formula>$G12&lt;$H12</formula>
    </cfRule>
    <cfRule type="colorScale" priority="6">
      <colorScale>
        <cfvo type="num" val="0"/>
        <cfvo type="num" val="0.5"/>
        <cfvo type="num" val="1"/>
        <color rgb="FFFF0000"/>
        <color theme="9" tint="0.79998168889431442"/>
        <color rgb="FF63BE7B"/>
      </colorScale>
    </cfRule>
  </conditionalFormatting>
  <conditionalFormatting sqref="G31:I32">
    <cfRule type="expression" dxfId="37" priority="3">
      <formula>$I31=0</formula>
    </cfRule>
  </conditionalFormatting>
  <conditionalFormatting sqref="G31:G32">
    <cfRule type="expression" dxfId="36" priority="1">
      <formula>$G31&lt;$H31</formula>
    </cfRule>
    <cfRule type="colorScale" priority="7">
      <colorScale>
        <cfvo type="num" val="0"/>
        <cfvo type="num" val="0.5"/>
        <cfvo type="num" val="1"/>
        <color rgb="FFFF0000"/>
        <color theme="9" tint="0.79998168889431442"/>
        <color rgb="FF63BE7B"/>
      </colorScale>
    </cfRule>
  </conditionalFormatting>
  <conditionalFormatting sqref="I31:I32">
    <cfRule type="colorScale" priority="2">
      <colorScale>
        <cfvo type="min"/>
        <cfvo type="percentile" val="50"/>
        <cfvo type="max"/>
        <color theme="0"/>
        <color theme="9" tint="0.79998168889431442"/>
        <color rgb="FF63BE7B"/>
      </colorScale>
    </cfRule>
  </conditionalFormatting>
  <conditionalFormatting sqref="H31:H32">
    <cfRule type="colorScale" priority="8">
      <colorScale>
        <cfvo type="min"/>
        <cfvo type="percentile" val="50"/>
        <cfvo type="max"/>
        <color theme="0"/>
        <color theme="9" tint="0.79998168889431442"/>
        <color rgb="FF63BE7B"/>
      </colorScale>
    </cfRule>
  </conditionalFormatting>
  <conditionalFormatting sqref="I12:I30 I33:I37">
    <cfRule type="colorScale" priority="9">
      <colorScale>
        <cfvo type="min"/>
        <cfvo type="percentile" val="50"/>
        <cfvo type="max"/>
        <color theme="0"/>
        <color theme="9" tint="0.79998168889431442"/>
        <color rgb="FF63BE7B"/>
      </colorScale>
    </cfRule>
  </conditionalFormatting>
  <conditionalFormatting sqref="H12:H30 H33:H37">
    <cfRule type="colorScale" priority="10">
      <colorScale>
        <cfvo type="min"/>
        <cfvo type="percentile" val="50"/>
        <cfvo type="max"/>
        <color theme="0"/>
        <color theme="9" tint="0.79998168889431442"/>
        <color rgb="FF63BE7B"/>
      </colorScale>
    </cfRule>
  </conditionalFormatting>
  <pageMargins left="0.7" right="0.7" top="0.78740157499999996" bottom="0.78740157499999996" header="0.3" footer="0.3"/>
  <pageSetup paperSize="9" scale="47" orientation="portrait" r:id="rId1"/>
  <colBreaks count="1" manualBreakCount="1">
    <brk id="11" max="1048575" man="1"/>
  </colBreaks>
  <ignoredErrors>
    <ignoredError sqref="O2" evalError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T98"/>
  <sheetViews>
    <sheetView view="pageBreakPreview" zoomScale="85" zoomScaleNormal="100" zoomScaleSheetLayoutView="85" workbookViewId="0">
      <pane xSplit="4" ySplit="5" topLeftCell="E61" activePane="bottomRight" state="frozen"/>
      <selection activeCell="G20" sqref="G20:G21"/>
      <selection pane="topRight" activeCell="G20" sqref="G20:G21"/>
      <selection pane="bottomLeft" activeCell="G20" sqref="G20:G21"/>
      <selection pane="bottomRight" activeCell="B1" sqref="B1"/>
    </sheetView>
  </sheetViews>
  <sheetFormatPr baseColWidth="10" defaultColWidth="10.5703125" defaultRowHeight="15"/>
  <cols>
    <col min="1" max="1" width="15.7109375" style="14" customWidth="1"/>
    <col min="2" max="2" width="2.5703125" style="2" customWidth="1"/>
    <col min="3" max="3" width="3.140625" style="2" customWidth="1"/>
    <col min="4" max="4" width="3.140625" style="11" customWidth="1"/>
    <col min="5" max="10" width="10.5703125" style="2"/>
    <col min="11" max="11" width="14.5703125" style="2" customWidth="1"/>
    <col min="12" max="12" width="1.140625" style="2" customWidth="1"/>
    <col min="13" max="13" width="3.85546875" style="6" customWidth="1"/>
    <col min="14" max="14" width="80.5703125" style="2" customWidth="1"/>
    <col min="15" max="16384" width="10.5703125" style="2"/>
  </cols>
  <sheetData>
    <row r="1" spans="1:15" ht="30">
      <c r="A1" s="94" t="s">
        <v>5</v>
      </c>
      <c r="D1" s="10" t="s">
        <v>4</v>
      </c>
      <c r="E1" s="20" t="str">
        <f>Projektname</f>
        <v>Hamsterrad</v>
      </c>
      <c r="H1" s="19" t="s">
        <v>2</v>
      </c>
      <c r="I1" s="96" t="str">
        <f>Entwickler</f>
        <v>Max Imal, Tom Ate</v>
      </c>
      <c r="J1" s="96"/>
      <c r="K1" s="96"/>
      <c r="L1" s="18"/>
    </row>
    <row r="2" spans="1:15">
      <c r="A2" s="95"/>
      <c r="D2" s="10" t="s">
        <v>3</v>
      </c>
      <c r="E2" s="17">
        <f>ProjektNr</f>
        <v>99</v>
      </c>
      <c r="I2" s="96"/>
      <c r="J2" s="96"/>
      <c r="K2" s="96"/>
      <c r="L2" s="18"/>
    </row>
    <row r="3" spans="1:15">
      <c r="A3" s="95"/>
    </row>
    <row r="4" spans="1:15" ht="26.25">
      <c r="A4" s="95"/>
      <c r="B4" s="1" t="s">
        <v>0</v>
      </c>
    </row>
    <row r="5" spans="1:15">
      <c r="A5" s="95"/>
    </row>
    <row r="6" spans="1:15" ht="14.25" customHeight="1">
      <c r="A6" s="14" t="s">
        <v>118</v>
      </c>
      <c r="D6" s="13" t="str">
        <f>IF(ISNUMBER(SEARCH(".",LEFT(N6,3))),IF(A6="+","þ",IF(A6="-","ý",IF(A6="o","¨","")))&amp;IF(LEFT(E6,1)=" ",""," "),"")</f>
        <v xml:space="preserve">þ </v>
      </c>
      <c r="E6" s="93" t="str">
        <f>IF(N6="","",IF(ISNUMBER(SEARCH("Tipps",N6)),REPLACE(N6,SEARCH("Tipps",N6),5,""),IF(ISNUMBER(SEARCH("Tipp",N6)),REPLACE(N6,SEARCH("Tipp",N6),4,""),N6)))</f>
        <v>1. Es werden aussagekräftige (Variablen-, Unterfunktions-)Namen genutzt</v>
      </c>
      <c r="F6" s="93"/>
      <c r="G6" s="93"/>
      <c r="H6" s="93"/>
      <c r="I6" s="93"/>
      <c r="J6" s="93"/>
      <c r="K6" s="93"/>
      <c r="N6" s="3" t="s">
        <v>6</v>
      </c>
    </row>
    <row r="7" spans="1:15" ht="27.75" customHeight="1">
      <c r="A7" s="14" t="s">
        <v>124</v>
      </c>
      <c r="D7" s="13" t="str">
        <f t="shared" ref="D7:D58" si="0">IF(ISNUMBER(SEARCH(".",LEFT(N7,3))),IF(A7="+","þ",IF(A7="-","ý",IF(A7="o","¨","")))&amp;IF(LEFT(E7,1)=" ",""," "),"")</f>
        <v>¨</v>
      </c>
      <c r="E7" s="93" t="str">
        <f t="shared" ref="E7:E58" si="1">IF(N7="","",IF(ISNUMBER(SEARCH("Tipps",N7)),REPLACE(N7,SEARCH("Tipps",N7),5,""),IF(ISNUMBER(SEARCH("Tipp",N7)),REPLACE(N7,SEARCH("Tipp",N7),4,""),N7)))</f>
        <v> 1.1 Namen aus nur einem Buchstaben werden vermieden; diese sind i.d.R. nicht aussagekräftig.</v>
      </c>
      <c r="F7" s="93"/>
      <c r="G7" s="93"/>
      <c r="H7" s="93"/>
      <c r="I7" s="93"/>
      <c r="J7" s="93"/>
      <c r="K7" s="93"/>
      <c r="N7" t="s">
        <v>12</v>
      </c>
      <c r="O7"/>
    </row>
    <row r="8" spans="1:15" ht="14.25" customHeight="1">
      <c r="A8" s="14" t="s">
        <v>124</v>
      </c>
      <c r="D8" s="13" t="str">
        <f t="shared" si="0"/>
        <v>¨</v>
      </c>
      <c r="E8" s="93" t="str">
        <f t="shared" si="1"/>
        <v> 1.2 Es werden aussagekräftige Variablennamen aus einem oder mehren Worten genutzt.</v>
      </c>
      <c r="F8" s="93"/>
      <c r="G8" s="93"/>
      <c r="H8" s="93"/>
      <c r="I8" s="93"/>
      <c r="J8" s="93"/>
      <c r="K8" s="93"/>
      <c r="N8" s="2" t="s">
        <v>13</v>
      </c>
    </row>
    <row r="9" spans="1:15" ht="14.25" customHeight="1">
      <c r="A9" s="14" t="s">
        <v>118</v>
      </c>
      <c r="D9" s="13" t="str">
        <f t="shared" si="0"/>
        <v>þ</v>
      </c>
      <c r="E9" s="93" t="str">
        <f t="shared" si="1"/>
        <v> 1.3 Je größer der Gültigkeitsbereich einer Variable, desto aussagekräftiger sollte der Name sein.</v>
      </c>
      <c r="F9" s="93"/>
      <c r="G9" s="93"/>
      <c r="H9" s="93"/>
      <c r="I9" s="93"/>
      <c r="J9" s="93"/>
      <c r="K9" s="93"/>
      <c r="N9" s="2" t="s">
        <v>14</v>
      </c>
    </row>
    <row r="10" spans="1:15" ht="32.65" customHeight="1">
      <c r="A10" s="14" t="s">
        <v>124</v>
      </c>
      <c r="D10" s="13" t="str">
        <f t="shared" si="0"/>
        <v>¨</v>
      </c>
      <c r="E10" s="93" t="str">
        <f t="shared" si="1"/>
        <v> 1.4 Namen von Funktionen sind aus mehreren Worten mit Verb zusammengesetzt 
(z.B. initLCD).</v>
      </c>
      <c r="F10" s="93"/>
      <c r="G10" s="93"/>
      <c r="H10" s="93"/>
      <c r="I10" s="93"/>
      <c r="J10" s="93"/>
      <c r="K10" s="93"/>
      <c r="N10" s="66" t="s">
        <v>115</v>
      </c>
    </row>
    <row r="11" spans="1:15" ht="14.25" customHeight="1">
      <c r="A11" s="14" t="s">
        <v>118</v>
      </c>
      <c r="D11" s="13" t="str">
        <f t="shared" si="0"/>
        <v>þ</v>
      </c>
      <c r="E11" s="93" t="str">
        <f t="shared" si="1"/>
        <v> 1.5 Es wird bei Namen nur eine Sprache verwendet (Englisch oder Deutsch).</v>
      </c>
      <c r="F11" s="93"/>
      <c r="G11" s="93"/>
      <c r="H11" s="93"/>
      <c r="I11" s="93"/>
      <c r="J11" s="93"/>
      <c r="K11" s="93"/>
      <c r="N11" s="2" t="s">
        <v>15</v>
      </c>
    </row>
    <row r="12" spans="1:15">
      <c r="D12" s="13" t="str">
        <f t="shared" si="0"/>
        <v/>
      </c>
      <c r="E12" s="93" t="str">
        <f t="shared" si="1"/>
        <v/>
      </c>
      <c r="F12" s="93"/>
      <c r="G12" s="93"/>
      <c r="H12" s="93"/>
      <c r="I12" s="93"/>
      <c r="J12" s="93"/>
      <c r="K12" s="93"/>
    </row>
    <row r="13" spans="1:15">
      <c r="A13" s="14" t="s">
        <v>118</v>
      </c>
      <c r="D13" s="13" t="str">
        <f t="shared" si="0"/>
        <v xml:space="preserve">þ </v>
      </c>
      <c r="E13" s="93" t="str">
        <f t="shared" si="1"/>
        <v>2. Variablen werden sinnvoll genutzt</v>
      </c>
      <c r="F13" s="93"/>
      <c r="G13" s="93"/>
      <c r="H13" s="93"/>
      <c r="I13" s="93"/>
      <c r="J13" s="93"/>
      <c r="K13" s="93"/>
      <c r="N13" s="3" t="s">
        <v>7</v>
      </c>
    </row>
    <row r="14" spans="1:15">
      <c r="A14" s="14" t="s">
        <v>124</v>
      </c>
      <c r="D14" s="13" t="str">
        <f t="shared" si="0"/>
        <v>¨</v>
      </c>
      <c r="E14" s="93" t="str">
        <f t="shared" si="1"/>
        <v> 2.1 Alle Variablen werden initialisiert.</v>
      </c>
      <c r="F14" s="93"/>
      <c r="G14" s="93"/>
      <c r="H14" s="93"/>
      <c r="I14" s="93"/>
      <c r="J14" s="93"/>
      <c r="K14" s="93"/>
      <c r="N14" s="2" t="s">
        <v>28</v>
      </c>
    </row>
    <row r="15" spans="1:15" ht="14.25" customHeight="1">
      <c r="A15" s="14" t="s">
        <v>118</v>
      </c>
      <c r="D15" s="13" t="str">
        <f t="shared" si="0"/>
        <v>þ</v>
      </c>
      <c r="E15" s="93" t="str">
        <f t="shared" si="1"/>
        <v> 2.2 Der Wertebereich der Variablen wird beachtet (kein uint8_t test = 300).</v>
      </c>
      <c r="F15" s="93"/>
      <c r="G15" s="93"/>
      <c r="H15" s="93"/>
      <c r="I15" s="93"/>
      <c r="J15" s="93"/>
      <c r="K15" s="93"/>
      <c r="N15" s="2" t="s">
        <v>29</v>
      </c>
    </row>
    <row r="16" spans="1:15" ht="28.9" customHeight="1">
      <c r="A16" s="14" t="s">
        <v>118</v>
      </c>
      <c r="D16" s="13" t="str">
        <f t="shared" si="0"/>
        <v>þ</v>
      </c>
      <c r="E16" s="93" t="str">
        <f t="shared" si="1"/>
        <v> 2.3 Für Vergleiche von boole Werten wird nur 0 (Falsch), und !=0 (Wahr) genutzt, 
kein 't', 'f' oder -1.</v>
      </c>
      <c r="F16" s="93"/>
      <c r="G16" s="93"/>
      <c r="H16" s="93"/>
      <c r="I16" s="93"/>
      <c r="J16" s="93"/>
      <c r="K16" s="93"/>
      <c r="N16" s="66" t="s">
        <v>114</v>
      </c>
    </row>
    <row r="17" spans="1:14" ht="14.25" customHeight="1">
      <c r="A17" s="14" t="s">
        <v>118</v>
      </c>
      <c r="D17" s="13" t="str">
        <f t="shared" si="0"/>
        <v>þ</v>
      </c>
      <c r="E17" s="93" t="str">
        <f t="shared" si="1"/>
        <v> 2.4 Variablen dienen jeweils nur einer Funktion.</v>
      </c>
      <c r="F17" s="93"/>
      <c r="G17" s="93"/>
      <c r="H17" s="93"/>
      <c r="I17" s="93"/>
      <c r="J17" s="93"/>
      <c r="K17" s="93"/>
      <c r="N17" s="2" t="s">
        <v>30</v>
      </c>
    </row>
    <row r="18" spans="1:14" ht="14.25" customHeight="1">
      <c r="A18" s="14" t="s">
        <v>118</v>
      </c>
      <c r="B18" s="4"/>
      <c r="D18" s="13" t="str">
        <f t="shared" si="0"/>
        <v>þ</v>
      </c>
      <c r="E18" s="93" t="str">
        <f t="shared" si="1"/>
        <v> 2.5 Die Funktion von Variablen sind nicht überladen.</v>
      </c>
      <c r="F18" s="93"/>
      <c r="G18" s="93"/>
      <c r="H18" s="93"/>
      <c r="I18" s="93"/>
      <c r="J18" s="93"/>
      <c r="K18" s="93"/>
      <c r="N18" s="2" t="s">
        <v>31</v>
      </c>
    </row>
    <row r="19" spans="1:14" ht="14.25" customHeight="1">
      <c r="B19" s="4"/>
      <c r="D19" s="13" t="str">
        <f t="shared" si="0"/>
        <v/>
      </c>
      <c r="E19" s="93" t="str">
        <f t="shared" si="1"/>
        <v/>
      </c>
      <c r="F19" s="93"/>
      <c r="G19" s="93"/>
      <c r="H19" s="93"/>
      <c r="I19" s="93"/>
      <c r="J19" s="93"/>
      <c r="K19" s="93"/>
    </row>
    <row r="20" spans="1:14" ht="14.25" customHeight="1">
      <c r="A20" s="14" t="s">
        <v>124</v>
      </c>
      <c r="B20" s="4"/>
      <c r="D20" s="13" t="str">
        <f t="shared" si="0"/>
        <v xml:space="preserve">¨ </v>
      </c>
      <c r="E20" s="93" t="str">
        <f t="shared" si="1"/>
        <v>3. Explizite Zahlenwerte im Code werden vermieden</v>
      </c>
      <c r="F20" s="93"/>
      <c r="G20" s="93"/>
      <c r="H20" s="93"/>
      <c r="I20" s="93"/>
      <c r="J20" s="93"/>
      <c r="K20" s="93"/>
      <c r="N20" s="3" t="s">
        <v>8</v>
      </c>
    </row>
    <row r="21" spans="1:14">
      <c r="A21" s="14" t="s">
        <v>124</v>
      </c>
      <c r="B21" s="4"/>
      <c r="D21" s="13" t="str">
        <f t="shared" si="0"/>
        <v>¨</v>
      </c>
      <c r="E21" s="93" t="str">
        <f t="shared" si="1"/>
        <v> 3.1 Es werden maximal die Zahlen 0 und 1 in Funktionen genutzt</v>
      </c>
      <c r="F21" s="93"/>
      <c r="G21" s="93"/>
      <c r="H21" s="93"/>
      <c r="I21" s="93"/>
      <c r="J21" s="93"/>
      <c r="K21" s="93"/>
      <c r="N21" s="2" t="s">
        <v>16</v>
      </c>
    </row>
    <row r="22" spans="1:14">
      <c r="B22" s="4"/>
      <c r="D22" s="13" t="str">
        <f t="shared" si="0"/>
        <v/>
      </c>
      <c r="E22" s="93" t="str">
        <f t="shared" si="1"/>
        <v>(für andere sind Konstanten oder #defines angelegt).</v>
      </c>
      <c r="F22" s="93"/>
      <c r="G22" s="93"/>
      <c r="H22" s="93"/>
      <c r="I22" s="93"/>
      <c r="J22" s="93"/>
      <c r="K22" s="93"/>
      <c r="N22" s="2" t="s">
        <v>99</v>
      </c>
    </row>
    <row r="23" spans="1:14" ht="26.25" customHeight="1">
      <c r="B23" s="4"/>
      <c r="D23" s="13" t="str">
        <f t="shared" si="0"/>
        <v></v>
      </c>
      <c r="E23" s="93" t="str">
        <f t="shared" si="1"/>
        <v> 3.3 Länge von Strings sind nicht fest eingetragen, sondern durch sizeof() und strlen() 
ermittelt.</v>
      </c>
      <c r="F23" s="93"/>
      <c r="G23" s="93"/>
      <c r="H23" s="93"/>
      <c r="I23" s="93"/>
      <c r="J23" s="93"/>
      <c r="K23" s="93"/>
      <c r="N23" s="66" t="s">
        <v>116</v>
      </c>
    </row>
    <row r="24" spans="1:14" ht="14.25" customHeight="1">
      <c r="A24" s="14" t="s">
        <v>124</v>
      </c>
      <c r="B24" s="4"/>
      <c r="D24" s="13" t="str">
        <f t="shared" si="0"/>
        <v>¨</v>
      </c>
      <c r="E24" s="93" t="str">
        <f t="shared" si="1"/>
        <v> 3.4 Konstanten und #defines liegen in einen header file.</v>
      </c>
      <c r="F24" s="93"/>
      <c r="G24" s="93"/>
      <c r="H24" s="93"/>
      <c r="I24" s="93"/>
      <c r="J24" s="93"/>
      <c r="K24" s="93"/>
      <c r="N24" s="2" t="s">
        <v>100</v>
      </c>
    </row>
    <row r="25" spans="1:14" ht="14.25" customHeight="1">
      <c r="B25" s="4"/>
      <c r="D25" s="13" t="str">
        <f t="shared" si="0"/>
        <v/>
      </c>
      <c r="E25" s="93" t="str">
        <f t="shared" si="1"/>
        <v/>
      </c>
      <c r="F25" s="93"/>
      <c r="G25" s="93"/>
      <c r="H25" s="93"/>
      <c r="I25" s="93"/>
      <c r="J25" s="93"/>
      <c r="K25" s="93"/>
    </row>
    <row r="26" spans="1:14">
      <c r="A26" s="14" t="s">
        <v>118</v>
      </c>
      <c r="B26" s="4"/>
      <c r="D26" s="13" t="str">
        <f t="shared" si="0"/>
        <v xml:space="preserve">þ </v>
      </c>
      <c r="E26" s="93" t="str">
        <f t="shared" si="1"/>
        <v>4. Es wurde ausreichend modularisiert</v>
      </c>
      <c r="F26" s="93"/>
      <c r="G26" s="93"/>
      <c r="H26" s="93"/>
      <c r="I26" s="93"/>
      <c r="J26" s="93"/>
      <c r="K26" s="93"/>
      <c r="N26" s="3" t="s">
        <v>9</v>
      </c>
    </row>
    <row r="27" spans="1:14" ht="14.25" customHeight="1">
      <c r="A27" s="14" t="s">
        <v>118</v>
      </c>
      <c r="B27" s="4"/>
      <c r="D27" s="13" t="str">
        <f t="shared" si="0"/>
        <v>þ</v>
      </c>
      <c r="E27" s="93" t="str">
        <f t="shared" si="1"/>
        <v> 4.1 main() ist schlank gehalten.</v>
      </c>
      <c r="F27" s="93"/>
      <c r="G27" s="93"/>
      <c r="H27" s="93"/>
      <c r="I27" s="93"/>
      <c r="J27" s="93"/>
      <c r="K27" s="93"/>
      <c r="N27" s="2" t="s">
        <v>17</v>
      </c>
    </row>
    <row r="28" spans="1:14" ht="27" customHeight="1">
      <c r="A28" s="14" t="s">
        <v>124</v>
      </c>
      <c r="B28" s="4"/>
      <c r="D28" s="13" t="str">
        <f t="shared" si="0"/>
        <v>¨</v>
      </c>
      <c r="E28" s="93" t="str">
        <f t="shared" si="1"/>
        <v> 4.2 Ähnliche Codeabfolgen sind zu Unterfunktionen, Schleifen, Arrays o.ä. 
zusammengefasst.</v>
      </c>
      <c r="F28" s="93"/>
      <c r="G28" s="93"/>
      <c r="H28" s="93"/>
      <c r="I28" s="93"/>
      <c r="J28" s="93"/>
      <c r="K28" s="93"/>
      <c r="N28" s="66" t="s">
        <v>117</v>
      </c>
    </row>
    <row r="29" spans="1:14" ht="14.25" customHeight="1">
      <c r="A29" s="14" t="s">
        <v>124</v>
      </c>
      <c r="B29" s="4"/>
      <c r="D29" s="13" t="str">
        <f t="shared" si="0"/>
        <v>¨</v>
      </c>
      <c r="E29" s="93" t="str">
        <f t="shared" si="1"/>
        <v> 4.3 Funktionen enthalten i.d.R. nicht mehr als 50 Codezeilen.</v>
      </c>
      <c r="F29" s="93"/>
      <c r="G29" s="93"/>
      <c r="H29" s="93"/>
      <c r="I29" s="93"/>
      <c r="J29" s="93"/>
      <c r="K29" s="93"/>
      <c r="N29" s="2" t="s">
        <v>18</v>
      </c>
    </row>
    <row r="30" spans="1:14" ht="14.25" customHeight="1">
      <c r="A30" s="14" t="s">
        <v>118</v>
      </c>
      <c r="B30" s="4"/>
      <c r="D30" s="13" t="str">
        <f t="shared" si="0"/>
        <v>þ</v>
      </c>
      <c r="E30" s="93" t="str">
        <f t="shared" si="1"/>
        <v> 4.4 Jede Funktion ist für genau eine Aufgabe zuständig.</v>
      </c>
      <c r="F30" s="93"/>
      <c r="G30" s="93"/>
      <c r="H30" s="93"/>
      <c r="I30" s="93"/>
      <c r="J30" s="93"/>
      <c r="K30" s="93"/>
      <c r="N30" s="2" t="s">
        <v>19</v>
      </c>
    </row>
    <row r="31" spans="1:14" ht="14.25" customHeight="1">
      <c r="A31" s="14" t="s">
        <v>118</v>
      </c>
      <c r="B31" s="4"/>
      <c r="D31" s="13" t="str">
        <f t="shared" si="0"/>
        <v>þ</v>
      </c>
      <c r="E31" s="93" t="str">
        <f t="shared" si="1"/>
        <v> 4.5 Eingabe, Verarbeitung und Ausgabe sind gut sepatiert.</v>
      </c>
      <c r="F31" s="93"/>
      <c r="G31" s="93"/>
      <c r="H31" s="93"/>
      <c r="I31" s="93"/>
      <c r="J31" s="93"/>
      <c r="K31" s="93"/>
      <c r="N31" s="2" t="s">
        <v>20</v>
      </c>
    </row>
    <row r="32" spans="1:14" ht="14.25" customHeight="1">
      <c r="B32" s="4"/>
      <c r="D32" s="13" t="str">
        <f t="shared" si="0"/>
        <v/>
      </c>
      <c r="E32" s="93" t="str">
        <f t="shared" si="1"/>
        <v/>
      </c>
      <c r="F32" s="93"/>
      <c r="G32" s="93"/>
      <c r="H32" s="93"/>
      <c r="I32" s="93"/>
      <c r="J32" s="93"/>
      <c r="K32" s="93"/>
    </row>
    <row r="33" spans="1:14">
      <c r="A33" s="14" t="s">
        <v>118</v>
      </c>
      <c r="B33" s="4"/>
      <c r="D33" s="13" t="str">
        <f t="shared" si="0"/>
        <v xml:space="preserve">þ </v>
      </c>
      <c r="E33" s="93" t="str">
        <f t="shared" si="1"/>
        <v>5. Das Programm ist leserlich und gut dokumentiert</v>
      </c>
      <c r="F33" s="93"/>
      <c r="G33" s="93"/>
      <c r="H33" s="93"/>
      <c r="I33" s="93"/>
      <c r="J33" s="93"/>
      <c r="K33" s="93"/>
      <c r="N33" s="3" t="s">
        <v>125</v>
      </c>
    </row>
    <row r="34" spans="1:14" ht="27.75" customHeight="1">
      <c r="A34" s="14" t="s">
        <v>118</v>
      </c>
      <c r="B34" s="4"/>
      <c r="D34" s="13" t="str">
        <f t="shared" si="0"/>
        <v>þ</v>
      </c>
      <c r="E34" s="93" t="str">
        <f t="shared" si="1"/>
        <v> 5.1 Der beschreibende Kommentar am Anfang des Programms ist korrekt und vollständig (z.B. Angabe der verwendeten HW).</v>
      </c>
      <c r="F34" s="93"/>
      <c r="G34" s="93"/>
      <c r="H34" s="93"/>
      <c r="I34" s="93"/>
      <c r="J34" s="93"/>
      <c r="K34" s="93"/>
      <c r="N34" s="2" t="s">
        <v>21</v>
      </c>
    </row>
    <row r="35" spans="1:14">
      <c r="B35" s="4"/>
      <c r="D35" s="13" t="s">
        <v>124</v>
      </c>
      <c r="E35" s="93" t="str">
        <f t="shared" ref="E35:E40" si="2">IF(N35="","",IF(ISNUMBER(SEARCH("Tipps",N35)),REPLACE(N35,SEARCH("Tipps",N35),5,""),IF(ISNUMBER(SEARCH("Tipp",N35)),REPLACE(N35,SEARCH("Tipp",N35),4,""),N35)))</f>
        <v> 5.2 Übernommene Komponenten sind beim Anfangskommentar referenziert</v>
      </c>
      <c r="F35" s="93"/>
      <c r="G35" s="93"/>
      <c r="H35" s="93"/>
      <c r="I35" s="93"/>
      <c r="J35" s="93"/>
      <c r="K35" s="93"/>
      <c r="N35" s="2" t="s">
        <v>129</v>
      </c>
    </row>
    <row r="36" spans="1:14" ht="14.25" customHeight="1">
      <c r="B36" s="4"/>
      <c r="D36" s="13" t="s">
        <v>118</v>
      </c>
      <c r="E36" s="93" t="str">
        <f t="shared" si="2"/>
        <v> 5.3 Einrückungen werden für die unterschiedlichen Ebenen verwendet.</v>
      </c>
      <c r="F36" s="93"/>
      <c r="G36" s="93"/>
      <c r="H36" s="93"/>
      <c r="I36" s="93"/>
      <c r="J36" s="93"/>
      <c r="K36" s="93"/>
      <c r="N36" s="2" t="s">
        <v>126</v>
      </c>
    </row>
    <row r="37" spans="1:14" ht="14.25" customHeight="1">
      <c r="B37" s="4"/>
      <c r="D37" s="13" t="s">
        <v>124</v>
      </c>
      <c r="E37" s="93" t="str">
        <f t="shared" si="2"/>
        <v> 5.4 Es werden nicht zu viele Leerzeilen genutzt, i.d.R. reicht eine Leerzeile.</v>
      </c>
      <c r="F37" s="93"/>
      <c r="G37" s="93"/>
      <c r="H37" s="93"/>
      <c r="I37" s="93"/>
      <c r="J37" s="93"/>
      <c r="K37" s="93"/>
      <c r="N37" s="2" t="s">
        <v>127</v>
      </c>
    </row>
    <row r="38" spans="1:14" ht="14.25" customHeight="1">
      <c r="B38" s="4"/>
      <c r="D38" s="13" t="s">
        <v>118</v>
      </c>
      <c r="E38" s="93" t="str">
        <f t="shared" si="2"/>
        <v> 5.5 Kommentare sind einsprachig und verständlich; kein Code auskommentiert.</v>
      </c>
      <c r="F38" s="93"/>
      <c r="G38" s="93"/>
      <c r="H38" s="93"/>
      <c r="I38" s="93"/>
      <c r="J38" s="93"/>
      <c r="K38" s="93"/>
      <c r="N38" s="2" t="s">
        <v>134</v>
      </c>
    </row>
    <row r="39" spans="1:14" ht="14.25" customHeight="1">
      <c r="B39" s="4"/>
      <c r="D39" s="13" t="str">
        <f t="shared" ref="D39:D40" si="3">IF(ISNUMBER(SEARCH(".",LEFT(N39,3))),IF(A39="+","þ",IF(A39="-","ý",IF(A39="o","¨","")))&amp;IF(LEFT(E39,1)=" ",""," "),"")</f>
        <v></v>
      </c>
      <c r="E39" s="93" t="str">
        <f t="shared" si="2"/>
        <v> 5.6 Kommentare enthalten keine Fehler in Grammatik und Rechschreibung.</v>
      </c>
      <c r="F39" s="93"/>
      <c r="G39" s="93"/>
      <c r="H39" s="93"/>
      <c r="I39" s="93"/>
      <c r="J39" s="93"/>
      <c r="K39" s="93"/>
      <c r="N39" s="2" t="s">
        <v>128</v>
      </c>
    </row>
    <row r="40" spans="1:14" ht="73.900000000000006" customHeight="1">
      <c r="B40" s="4"/>
      <c r="D40" s="13" t="str">
        <f t="shared" si="3"/>
        <v/>
      </c>
      <c r="E40" s="93" t="str">
        <f t="shared" si="2"/>
        <v/>
      </c>
      <c r="F40" s="93"/>
      <c r="G40" s="93"/>
      <c r="H40" s="93"/>
      <c r="I40" s="93"/>
      <c r="J40" s="93"/>
      <c r="K40" s="93"/>
    </row>
    <row r="41" spans="1:14" ht="14.25" customHeight="1">
      <c r="B41" s="4"/>
      <c r="D41" s="13" t="str">
        <f t="shared" si="0"/>
        <v xml:space="preserve"> </v>
      </c>
      <c r="E41" s="93" t="str">
        <f t="shared" si="1"/>
        <v>6. Verzweigungen und Operationen wurden optimiert</v>
      </c>
      <c r="F41" s="93"/>
      <c r="G41" s="93"/>
      <c r="H41" s="93"/>
      <c r="I41" s="93"/>
      <c r="J41" s="93"/>
      <c r="K41" s="93"/>
      <c r="N41" s="3" t="s">
        <v>95</v>
      </c>
    </row>
    <row r="42" spans="1:14" ht="14.25" customHeight="1">
      <c r="B42" s="4"/>
      <c r="D42" s="13" t="str">
        <f t="shared" si="0"/>
        <v></v>
      </c>
      <c r="E42" s="93" t="str">
        <f t="shared" si="1"/>
        <v> 6.1 Bei gegenseitig ausschließende Bedingungen wurde if-then-else-if genutzt.</v>
      </c>
      <c r="F42" s="93"/>
      <c r="G42" s="93"/>
      <c r="H42" s="93"/>
      <c r="I42" s="93"/>
      <c r="J42" s="93"/>
      <c r="K42" s="93"/>
      <c r="N42" s="2" t="s">
        <v>22</v>
      </c>
    </row>
    <row r="43" spans="1:14" ht="28.5" customHeight="1">
      <c r="A43" s="14" t="s">
        <v>124</v>
      </c>
      <c r="B43" s="4"/>
      <c r="D43" s="13" t="str">
        <f t="shared" si="0"/>
        <v>¨</v>
      </c>
      <c r="E43" s="93" t="str">
        <f t="shared" si="1"/>
        <v> 6.2 Die Programmteile in if-then-else / switch-case beinhalten keine gleichen Anfangs- oder Endanweisungen.</v>
      </c>
      <c r="F43" s="93"/>
      <c r="G43" s="93"/>
      <c r="H43" s="93"/>
      <c r="I43" s="93"/>
      <c r="J43" s="93"/>
      <c r="K43" s="93"/>
      <c r="N43" s="66" t="s">
        <v>130</v>
      </c>
    </row>
    <row r="44" spans="1:14" ht="14.25" customHeight="1">
      <c r="A44" s="14" t="s">
        <v>124</v>
      </c>
      <c r="B44" s="4"/>
      <c r="D44" s="13" t="str">
        <f t="shared" si="0"/>
        <v>¨</v>
      </c>
      <c r="E44" s="93" t="str">
        <f t="shared" si="1"/>
        <v> 6.3 if-then-else, switch-case oder Arrays werden sinnvoll eingesetzt.</v>
      </c>
      <c r="F44" s="93"/>
      <c r="G44" s="93"/>
      <c r="H44" s="93"/>
      <c r="I44" s="93"/>
      <c r="J44" s="93"/>
      <c r="K44" s="93"/>
      <c r="N44" s="2" t="s">
        <v>131</v>
      </c>
    </row>
    <row r="45" spans="1:14">
      <c r="A45" s="14" t="s">
        <v>124</v>
      </c>
      <c r="B45" s="4"/>
      <c r="D45" s="13" t="str">
        <f t="shared" si="0"/>
        <v>¨</v>
      </c>
      <c r="E45" s="93" t="str">
        <f t="shared" si="1"/>
        <v> 6.4 Bei switch-case Anweisungen ist der default Fall berücksichtigt</v>
      </c>
      <c r="F45" s="93"/>
      <c r="G45" s="93"/>
      <c r="H45" s="93"/>
      <c r="I45" s="93"/>
      <c r="J45" s="93"/>
      <c r="K45" s="93"/>
      <c r="N45" s="2" t="s">
        <v>23</v>
      </c>
    </row>
    <row r="46" spans="1:14">
      <c r="B46" s="4"/>
      <c r="D46" s="13" t="str">
        <f t="shared" si="0"/>
        <v/>
      </c>
      <c r="E46" s="93" t="str">
        <f t="shared" si="1"/>
        <v>und die korrekte Verwendung von break geprüft worden.</v>
      </c>
      <c r="F46" s="93"/>
      <c r="G46" s="93"/>
      <c r="H46" s="93"/>
      <c r="I46" s="93"/>
      <c r="J46" s="93"/>
      <c r="K46" s="93"/>
      <c r="N46" s="2" t="s">
        <v>96</v>
      </c>
    </row>
    <row r="47" spans="1:14" ht="14.25" customHeight="1">
      <c r="A47" s="14" t="s">
        <v>118</v>
      </c>
      <c r="B47" s="4"/>
      <c r="D47" s="13" t="str">
        <f t="shared" si="0"/>
        <v>þ</v>
      </c>
      <c r="E47" s="93" t="str">
        <f t="shared" si="1"/>
        <v> 6.5 goto wird nicht verwendet.</v>
      </c>
      <c r="F47" s="93"/>
      <c r="G47" s="93"/>
      <c r="H47" s="93"/>
      <c r="I47" s="93"/>
      <c r="J47" s="93"/>
      <c r="K47" s="93"/>
      <c r="N47" s="2" t="s">
        <v>97</v>
      </c>
    </row>
    <row r="48" spans="1:14" ht="25.5" customHeight="1">
      <c r="A48" s="14" t="s">
        <v>124</v>
      </c>
      <c r="B48" s="4"/>
      <c r="D48" s="13" t="str">
        <f>IF(ISNUMBER(SEARCH(".",LEFT(N48,3))),IF(A48="+","þ",IF(A48="-","ý",IF(A48="o","¨","")))&amp;IF(LEFT(E48,1)=" ",""," "),"")</f>
        <v>¨</v>
      </c>
      <c r="E48" s="93" t="str">
        <f>IF(N48="","",IF(ISNUMBER(SEARCH("Tipps",N48)),REPLACE(N48,SEARCH("Tipps",N48),5,""),IF(ISNUMBER(SEARCH("Tipp",N48)),REPLACE(N48,SEARCH("Tipp",N48),4,""),N48)))</f>
        <v> 6.6 Statt Division durch eine Konstante wird eine Multiplikation mit dem Kehrwert verwendet</v>
      </c>
      <c r="F48" s="93"/>
      <c r="G48" s="93"/>
      <c r="H48" s="93"/>
      <c r="I48" s="93"/>
      <c r="J48" s="93"/>
      <c r="K48" s="93"/>
      <c r="N48" s="2" t="s">
        <v>98</v>
      </c>
    </row>
    <row r="49" spans="1:20" ht="14.25" customHeight="1">
      <c r="B49" s="4"/>
      <c r="D49" s="13"/>
      <c r="E49" s="42"/>
      <c r="F49" s="42"/>
      <c r="G49" s="42"/>
      <c r="H49" s="42"/>
      <c r="I49" s="42"/>
      <c r="J49" s="42"/>
      <c r="K49" s="42"/>
    </row>
    <row r="50" spans="1:20" ht="14.25" customHeight="1">
      <c r="A50" s="14" t="s">
        <v>124</v>
      </c>
      <c r="B50" s="4"/>
      <c r="D50" s="13" t="str">
        <f t="shared" si="0"/>
        <v xml:space="preserve">¨ </v>
      </c>
      <c r="E50" s="93" t="str">
        <f t="shared" si="1"/>
        <v>7. Programmablauf wurde optimiert</v>
      </c>
      <c r="F50" s="93"/>
      <c r="G50" s="93"/>
      <c r="H50" s="93"/>
      <c r="I50" s="93"/>
      <c r="J50" s="93"/>
      <c r="K50" s="93"/>
      <c r="N50" s="3" t="s">
        <v>10</v>
      </c>
    </row>
    <row r="51" spans="1:20" ht="29.25" customHeight="1">
      <c r="A51" s="14" t="s">
        <v>118</v>
      </c>
      <c r="B51" s="4"/>
      <c r="D51" s="13" t="str">
        <f t="shared" si="0"/>
        <v>þ</v>
      </c>
      <c r="E51" s="93" t="str">
        <f t="shared" si="1"/>
        <v> 7.1 Es werden keine uC-blockierenden Strukturen über 100us in main-loop genutzt: z.B. kein delay_ms(). Alternativen: Interrupts, Timer, Takte.</v>
      </c>
      <c r="F51" s="93"/>
      <c r="G51" s="93"/>
      <c r="H51" s="93"/>
      <c r="I51" s="93"/>
      <c r="J51" s="93"/>
      <c r="K51" s="93"/>
      <c r="N51" s="2" t="s">
        <v>133</v>
      </c>
    </row>
    <row r="52" spans="1:20" ht="14.25" customHeight="1">
      <c r="A52" s="14" t="s">
        <v>118</v>
      </c>
      <c r="B52" s="4"/>
      <c r="D52" s="13" t="str">
        <f t="shared" si="0"/>
        <v>þ</v>
      </c>
      <c r="E52" s="93" t="str">
        <f t="shared" si="1"/>
        <v> 7.2 ISR enthalten nur wenig Code (aufgerufene Unterfunktionen berücksichtigen!).</v>
      </c>
      <c r="F52" s="93"/>
      <c r="G52" s="93"/>
      <c r="H52" s="93"/>
      <c r="I52" s="93"/>
      <c r="J52" s="93"/>
      <c r="K52" s="93"/>
      <c r="N52" s="2" t="s">
        <v>24</v>
      </c>
    </row>
    <row r="53" spans="1:20" ht="14.25" customHeight="1">
      <c r="A53" s="14" t="s">
        <v>118</v>
      </c>
      <c r="B53" s="4"/>
      <c r="D53" s="13" t="str">
        <f>IF(ISNUMBER(SEARCH(".",LEFT(N53,3))),IF(A53="+","þ",IF(A53="-","ý",IF(A53="o","¨","")))&amp;IF(LEFT(E53,1)=" ",""," "),"")</f>
        <v>þ</v>
      </c>
      <c r="E53" s="93" t="str">
        <f>IF(N53="","",IF(ISNUMBER(SEARCH("Tipps",N53)),REPLACE(N53,SEARCH("Tipps",N53),5,""),IF(ISNUMBER(SEARCH("Tipp",N53)),REPLACE(N53,SEARCH("Tipp",N53),4,""),N53)))</f>
        <v> 7.3 Die Zeitraster werden nur in main und ggf. Zustandsmaschinen genutzt.</v>
      </c>
      <c r="F53" s="93"/>
      <c r="G53" s="93"/>
      <c r="H53" s="93"/>
      <c r="I53" s="93"/>
      <c r="J53" s="93"/>
      <c r="K53" s="93"/>
      <c r="N53" s="2" t="s">
        <v>132</v>
      </c>
    </row>
    <row r="54" spans="1:20" ht="14.25" customHeight="1">
      <c r="B54" s="4"/>
      <c r="D54" s="13" t="str">
        <f t="shared" si="0"/>
        <v/>
      </c>
      <c r="E54" s="93" t="str">
        <f t="shared" si="1"/>
        <v/>
      </c>
      <c r="F54" s="93"/>
      <c r="G54" s="93"/>
      <c r="H54" s="93"/>
      <c r="I54" s="93"/>
      <c r="J54" s="93"/>
      <c r="K54" s="93"/>
    </row>
    <row r="55" spans="1:20" ht="14.25" customHeight="1">
      <c r="B55" s="4"/>
      <c r="D55" s="13" t="str">
        <f t="shared" si="0"/>
        <v xml:space="preserve"> </v>
      </c>
      <c r="E55" s="93" t="str">
        <f t="shared" si="1"/>
        <v>8. Das Programm läuft korrekt</v>
      </c>
      <c r="F55" s="93"/>
      <c r="G55" s="93"/>
      <c r="H55" s="93"/>
      <c r="I55" s="93"/>
      <c r="J55" s="93"/>
      <c r="K55" s="93"/>
      <c r="N55" s="3" t="s">
        <v>11</v>
      </c>
    </row>
    <row r="56" spans="1:20" ht="14.25" customHeight="1">
      <c r="A56" s="14" t="s">
        <v>124</v>
      </c>
      <c r="B56" s="4"/>
      <c r="D56" s="13" t="str">
        <f t="shared" si="0"/>
        <v>¨</v>
      </c>
      <c r="E56" s="93" t="str">
        <f t="shared" si="1"/>
        <v> 8.1 Die Dateien sind vollständig und ausreichend zum kompilieren.</v>
      </c>
      <c r="F56" s="93"/>
      <c r="G56" s="93"/>
      <c r="H56" s="93"/>
      <c r="I56" s="93"/>
      <c r="J56" s="93"/>
      <c r="K56" s="93"/>
      <c r="N56" s="2" t="s">
        <v>25</v>
      </c>
    </row>
    <row r="57" spans="1:20">
      <c r="A57" s="14" t="s">
        <v>124</v>
      </c>
      <c r="B57" s="4"/>
      <c r="D57" s="13" t="str">
        <f t="shared" si="0"/>
        <v>¨</v>
      </c>
      <c r="E57" s="93" t="str">
        <f t="shared" si="1"/>
        <v> 8.2 Es gibt keine Fehler oder Warnings beim kompilieren.</v>
      </c>
      <c r="F57" s="93"/>
      <c r="G57" s="93"/>
      <c r="H57" s="93"/>
      <c r="I57" s="93"/>
      <c r="J57" s="93"/>
      <c r="K57" s="93"/>
      <c r="N57" s="2" t="s">
        <v>26</v>
      </c>
    </row>
    <row r="58" spans="1:20">
      <c r="A58" s="14" t="s">
        <v>118</v>
      </c>
      <c r="B58" s="4"/>
      <c r="D58" s="13" t="str">
        <f t="shared" si="0"/>
        <v>þ</v>
      </c>
      <c r="E58" s="93" t="str">
        <f t="shared" si="1"/>
        <v> 8.3 Das Programm ist lauffähig und tut was es soll.</v>
      </c>
      <c r="F58" s="93"/>
      <c r="G58" s="93"/>
      <c r="H58" s="93"/>
      <c r="I58" s="93"/>
      <c r="J58" s="93"/>
      <c r="K58" s="93"/>
      <c r="N58" s="2" t="s">
        <v>27</v>
      </c>
    </row>
    <row r="59" spans="1:20">
      <c r="D59" s="12"/>
    </row>
    <row r="60" spans="1:20" ht="26.25">
      <c r="B60" s="1" t="s">
        <v>1</v>
      </c>
      <c r="D60" s="12"/>
    </row>
    <row r="61" spans="1:20">
      <c r="D61" s="12"/>
      <c r="E61" s="98" t="s">
        <v>138</v>
      </c>
      <c r="F61" s="98"/>
      <c r="G61" s="98"/>
      <c r="H61" s="98"/>
      <c r="I61" s="98"/>
      <c r="J61" s="98"/>
      <c r="K61" s="98"/>
      <c r="N61" s="97"/>
      <c r="O61" s="97"/>
      <c r="P61" s="97"/>
      <c r="Q61" s="97"/>
      <c r="R61" s="97"/>
      <c r="S61" s="97"/>
      <c r="T61" s="97"/>
    </row>
    <row r="62" spans="1:20">
      <c r="D62" s="12"/>
      <c r="E62" s="98"/>
      <c r="F62" s="98"/>
      <c r="G62" s="98"/>
      <c r="H62" s="98"/>
      <c r="I62" s="98"/>
      <c r="J62" s="98"/>
      <c r="K62" s="98"/>
      <c r="N62" s="97"/>
      <c r="O62" s="97"/>
      <c r="P62" s="97"/>
      <c r="Q62" s="97"/>
      <c r="R62" s="97"/>
      <c r="S62" s="97"/>
      <c r="T62" s="97"/>
    </row>
    <row r="63" spans="1:20">
      <c r="D63" s="12"/>
      <c r="E63" s="98"/>
      <c r="F63" s="98"/>
      <c r="G63" s="98"/>
      <c r="H63" s="98"/>
      <c r="I63" s="98"/>
      <c r="J63" s="98"/>
      <c r="K63" s="98"/>
      <c r="N63" s="97"/>
      <c r="O63" s="97"/>
      <c r="P63" s="97"/>
      <c r="Q63" s="97"/>
      <c r="R63" s="97"/>
      <c r="S63" s="97"/>
      <c r="T63" s="97"/>
    </row>
    <row r="64" spans="1:20">
      <c r="D64" s="12"/>
      <c r="E64" s="98"/>
      <c r="F64" s="98"/>
      <c r="G64" s="98"/>
      <c r="H64" s="98"/>
      <c r="I64" s="98"/>
      <c r="J64" s="98"/>
      <c r="K64" s="98"/>
      <c r="N64" s="97"/>
      <c r="O64" s="97"/>
      <c r="P64" s="97"/>
      <c r="Q64" s="97"/>
      <c r="R64" s="97"/>
      <c r="S64" s="97"/>
      <c r="T64" s="97"/>
    </row>
    <row r="65" spans="4:20">
      <c r="D65" s="12"/>
      <c r="E65" s="98"/>
      <c r="F65" s="98"/>
      <c r="G65" s="98"/>
      <c r="H65" s="98"/>
      <c r="I65" s="98"/>
      <c r="J65" s="98"/>
      <c r="K65" s="98"/>
      <c r="N65" s="97"/>
      <c r="O65" s="97"/>
      <c r="P65" s="97"/>
      <c r="Q65" s="97"/>
      <c r="R65" s="97"/>
      <c r="S65" s="97"/>
      <c r="T65" s="97"/>
    </row>
    <row r="66" spans="4:20">
      <c r="D66" s="12"/>
      <c r="E66" s="98"/>
      <c r="F66" s="98"/>
      <c r="G66" s="98"/>
      <c r="H66" s="98"/>
      <c r="I66" s="98"/>
      <c r="J66" s="98"/>
      <c r="K66" s="98"/>
      <c r="N66" s="97"/>
      <c r="O66" s="97"/>
      <c r="P66" s="97"/>
      <c r="Q66" s="97"/>
      <c r="R66" s="97"/>
      <c r="S66" s="97"/>
      <c r="T66" s="97"/>
    </row>
    <row r="67" spans="4:20">
      <c r="D67" s="12"/>
      <c r="E67" s="98"/>
      <c r="F67" s="98"/>
      <c r="G67" s="98"/>
      <c r="H67" s="98"/>
      <c r="I67" s="98"/>
      <c r="J67" s="98"/>
      <c r="K67" s="98"/>
      <c r="N67" s="97"/>
      <c r="O67" s="97"/>
      <c r="P67" s="97"/>
      <c r="Q67" s="97"/>
      <c r="R67" s="97"/>
      <c r="S67" s="97"/>
      <c r="T67" s="97"/>
    </row>
    <row r="68" spans="4:20">
      <c r="D68" s="12"/>
      <c r="E68" s="98"/>
      <c r="F68" s="98"/>
      <c r="G68" s="98"/>
      <c r="H68" s="98"/>
      <c r="I68" s="98"/>
      <c r="J68" s="98"/>
      <c r="K68" s="98"/>
      <c r="N68" s="97"/>
      <c r="O68" s="97"/>
      <c r="P68" s="97"/>
      <c r="Q68" s="97"/>
      <c r="R68" s="97"/>
      <c r="S68" s="97"/>
      <c r="T68" s="97"/>
    </row>
    <row r="69" spans="4:20">
      <c r="D69" s="12"/>
      <c r="E69" s="98"/>
      <c r="F69" s="98"/>
      <c r="G69" s="98"/>
      <c r="H69" s="98"/>
      <c r="I69" s="98"/>
      <c r="J69" s="98"/>
      <c r="K69" s="98"/>
      <c r="N69" s="97"/>
      <c r="O69" s="97"/>
      <c r="P69" s="97"/>
      <c r="Q69" s="97"/>
      <c r="R69" s="97"/>
      <c r="S69" s="97"/>
      <c r="T69" s="97"/>
    </row>
    <row r="70" spans="4:20">
      <c r="D70" s="12"/>
      <c r="E70" s="98"/>
      <c r="F70" s="98"/>
      <c r="G70" s="98"/>
      <c r="H70" s="98"/>
      <c r="I70" s="98"/>
      <c r="J70" s="98"/>
      <c r="K70" s="98"/>
      <c r="N70" s="97"/>
      <c r="O70" s="97"/>
      <c r="P70" s="97"/>
      <c r="Q70" s="97"/>
      <c r="R70" s="97"/>
      <c r="S70" s="97"/>
      <c r="T70" s="97"/>
    </row>
    <row r="71" spans="4:20">
      <c r="D71" s="12"/>
      <c r="E71" s="98"/>
      <c r="F71" s="98"/>
      <c r="G71" s="98"/>
      <c r="H71" s="98"/>
      <c r="I71" s="98"/>
      <c r="J71" s="98"/>
      <c r="K71" s="98"/>
      <c r="N71" s="97"/>
      <c r="O71" s="97"/>
      <c r="P71" s="97"/>
      <c r="Q71" s="97"/>
      <c r="R71" s="97"/>
      <c r="S71" s="97"/>
      <c r="T71" s="97"/>
    </row>
    <row r="72" spans="4:20">
      <c r="D72" s="12"/>
      <c r="E72" s="98"/>
      <c r="F72" s="98"/>
      <c r="G72" s="98"/>
      <c r="H72" s="98"/>
      <c r="I72" s="98"/>
      <c r="J72" s="98"/>
      <c r="K72" s="98"/>
      <c r="N72" s="97"/>
      <c r="O72" s="97"/>
      <c r="P72" s="97"/>
      <c r="Q72" s="97"/>
      <c r="R72" s="97"/>
      <c r="S72" s="97"/>
      <c r="T72" s="97"/>
    </row>
    <row r="73" spans="4:20">
      <c r="D73" s="12"/>
      <c r="E73" s="98"/>
      <c r="F73" s="98"/>
      <c r="G73" s="98"/>
      <c r="H73" s="98"/>
      <c r="I73" s="98"/>
      <c r="J73" s="98"/>
      <c r="K73" s="98"/>
      <c r="N73" s="97"/>
      <c r="O73" s="97"/>
      <c r="P73" s="97"/>
      <c r="Q73" s="97"/>
      <c r="R73" s="97"/>
      <c r="S73" s="97"/>
      <c r="T73" s="97"/>
    </row>
    <row r="74" spans="4:20">
      <c r="D74" s="12"/>
      <c r="E74" s="98"/>
      <c r="F74" s="98"/>
      <c r="G74" s="98"/>
      <c r="H74" s="98"/>
      <c r="I74" s="98"/>
      <c r="J74" s="98"/>
      <c r="K74" s="98"/>
      <c r="N74" s="97"/>
      <c r="O74" s="97"/>
      <c r="P74" s="97"/>
      <c r="Q74" s="97"/>
      <c r="R74" s="97"/>
      <c r="S74" s="97"/>
      <c r="T74" s="97"/>
    </row>
    <row r="75" spans="4:20">
      <c r="D75" s="12"/>
      <c r="E75" s="98"/>
      <c r="F75" s="98"/>
      <c r="G75" s="98"/>
      <c r="H75" s="98"/>
      <c r="I75" s="98"/>
      <c r="J75" s="98"/>
      <c r="K75" s="98"/>
      <c r="N75" s="97"/>
      <c r="O75" s="97"/>
      <c r="P75" s="97"/>
      <c r="Q75" s="97"/>
      <c r="R75" s="97"/>
      <c r="S75" s="97"/>
      <c r="T75" s="97"/>
    </row>
    <row r="76" spans="4:20">
      <c r="E76" s="98"/>
      <c r="F76" s="98"/>
      <c r="G76" s="98"/>
      <c r="H76" s="98"/>
      <c r="I76" s="98"/>
      <c r="J76" s="98"/>
      <c r="K76" s="98"/>
      <c r="N76" s="97"/>
      <c r="O76" s="97"/>
      <c r="P76" s="97"/>
      <c r="Q76" s="97"/>
      <c r="R76" s="97"/>
      <c r="S76" s="97"/>
      <c r="T76" s="97"/>
    </row>
    <row r="77" spans="4:20">
      <c r="E77" s="98"/>
      <c r="F77" s="98"/>
      <c r="G77" s="98"/>
      <c r="H77" s="98"/>
      <c r="I77" s="98"/>
      <c r="J77" s="98"/>
      <c r="K77" s="98"/>
      <c r="N77" s="97"/>
      <c r="O77" s="97"/>
      <c r="P77" s="97"/>
      <c r="Q77" s="97"/>
      <c r="R77" s="97"/>
      <c r="S77" s="97"/>
      <c r="T77" s="97"/>
    </row>
    <row r="78" spans="4:20">
      <c r="E78" s="98"/>
      <c r="F78" s="98"/>
      <c r="G78" s="98"/>
      <c r="H78" s="98"/>
      <c r="I78" s="98"/>
      <c r="J78" s="98"/>
      <c r="K78" s="98"/>
      <c r="N78" s="97"/>
      <c r="O78" s="97"/>
      <c r="P78" s="97"/>
      <c r="Q78" s="97"/>
      <c r="R78" s="97"/>
      <c r="S78" s="97"/>
      <c r="T78" s="97"/>
    </row>
    <row r="79" spans="4:20">
      <c r="E79" s="98"/>
      <c r="F79" s="98"/>
      <c r="G79" s="98"/>
      <c r="H79" s="98"/>
      <c r="I79" s="98"/>
      <c r="J79" s="98"/>
      <c r="K79" s="98"/>
      <c r="N79" s="97"/>
      <c r="O79" s="97"/>
      <c r="P79" s="97"/>
      <c r="Q79" s="97"/>
      <c r="R79" s="97"/>
      <c r="S79" s="97"/>
      <c r="T79" s="97"/>
    </row>
    <row r="80" spans="4:20">
      <c r="E80" s="98"/>
      <c r="F80" s="98"/>
      <c r="G80" s="98"/>
      <c r="H80" s="98"/>
      <c r="I80" s="98"/>
      <c r="J80" s="98"/>
      <c r="K80" s="98"/>
      <c r="N80" s="97"/>
      <c r="O80" s="97"/>
      <c r="P80" s="97"/>
      <c r="Q80" s="97"/>
      <c r="R80" s="97"/>
      <c r="S80" s="97"/>
      <c r="T80" s="97"/>
    </row>
    <row r="81" spans="1:20">
      <c r="E81" s="98"/>
      <c r="F81" s="98"/>
      <c r="G81" s="98"/>
      <c r="H81" s="98"/>
      <c r="I81" s="98"/>
      <c r="J81" s="98"/>
      <c r="K81" s="98"/>
      <c r="N81" s="97"/>
      <c r="O81" s="97"/>
      <c r="P81" s="97"/>
      <c r="Q81" s="97"/>
      <c r="R81" s="97"/>
      <c r="S81" s="97"/>
      <c r="T81" s="97"/>
    </row>
    <row r="82" spans="1:20">
      <c r="E82" s="98"/>
      <c r="F82" s="98"/>
      <c r="G82" s="98"/>
      <c r="H82" s="98"/>
      <c r="I82" s="98"/>
      <c r="J82" s="98"/>
      <c r="K82" s="98"/>
      <c r="N82" s="97"/>
      <c r="O82" s="97"/>
      <c r="P82" s="97"/>
      <c r="Q82" s="97"/>
      <c r="R82" s="97"/>
      <c r="S82" s="97"/>
      <c r="T82" s="97"/>
    </row>
    <row r="83" spans="1:20">
      <c r="E83" s="98"/>
      <c r="F83" s="98"/>
      <c r="G83" s="98"/>
      <c r="H83" s="98"/>
      <c r="I83" s="98"/>
      <c r="J83" s="98"/>
      <c r="K83" s="98"/>
      <c r="N83" s="97"/>
      <c r="O83" s="97"/>
      <c r="P83" s="97"/>
      <c r="Q83" s="97"/>
      <c r="R83" s="97"/>
      <c r="S83" s="97"/>
      <c r="T83" s="97"/>
    </row>
    <row r="84" spans="1:20">
      <c r="E84" s="98"/>
      <c r="F84" s="98"/>
      <c r="G84" s="98"/>
      <c r="H84" s="98"/>
      <c r="I84" s="98"/>
      <c r="J84" s="98"/>
      <c r="K84" s="98"/>
      <c r="N84" s="97"/>
      <c r="O84" s="97"/>
      <c r="P84" s="97"/>
      <c r="Q84" s="97"/>
      <c r="R84" s="97"/>
      <c r="S84" s="97"/>
      <c r="T84" s="97"/>
    </row>
    <row r="85" spans="1:20">
      <c r="E85" s="98"/>
      <c r="F85" s="98"/>
      <c r="G85" s="98"/>
      <c r="H85" s="98"/>
      <c r="I85" s="98"/>
      <c r="J85" s="98"/>
      <c r="K85" s="98"/>
      <c r="N85" s="97"/>
      <c r="O85" s="97"/>
      <c r="P85" s="97"/>
      <c r="Q85" s="97"/>
      <c r="R85" s="97"/>
      <c r="S85" s="97"/>
      <c r="T85" s="97"/>
    </row>
    <row r="86" spans="1:20">
      <c r="E86" s="98"/>
      <c r="F86" s="98"/>
      <c r="G86" s="98"/>
      <c r="H86" s="98"/>
      <c r="I86" s="98"/>
      <c r="J86" s="98"/>
      <c r="K86" s="98"/>
      <c r="N86" s="97"/>
      <c r="O86" s="97"/>
      <c r="P86" s="97"/>
      <c r="Q86" s="97"/>
      <c r="R86" s="97"/>
      <c r="S86" s="97"/>
      <c r="T86" s="97"/>
    </row>
    <row r="95" spans="1:20" s="5" customFormat="1" ht="15.75" thickBot="1">
      <c r="A95" s="14"/>
      <c r="B95" s="2"/>
      <c r="C95" s="2"/>
      <c r="D95" s="11"/>
      <c r="E95" s="2"/>
      <c r="F95" s="2"/>
      <c r="G95" s="2"/>
      <c r="H95" s="2"/>
      <c r="I95" s="2"/>
      <c r="J95" s="2"/>
      <c r="K95" s="2"/>
      <c r="M95" s="7"/>
    </row>
    <row r="96" spans="1:20" s="4" customFormat="1">
      <c r="A96" s="14"/>
      <c r="B96" s="2"/>
      <c r="C96" s="2"/>
      <c r="D96" s="11"/>
      <c r="E96" s="2"/>
      <c r="F96" s="2"/>
      <c r="G96" s="2"/>
      <c r="H96" s="2"/>
      <c r="I96" s="2"/>
      <c r="J96" s="2"/>
      <c r="K96" s="2"/>
      <c r="M96" s="8"/>
    </row>
    <row r="97" spans="1:1" ht="15.75" thickBot="1">
      <c r="A97" s="15"/>
    </row>
    <row r="98" spans="1:1">
      <c r="A98" s="16"/>
    </row>
  </sheetData>
  <mergeCells count="56">
    <mergeCell ref="E53:K53"/>
    <mergeCell ref="N61:T86"/>
    <mergeCell ref="E54:K54"/>
    <mergeCell ref="E55:K55"/>
    <mergeCell ref="E56:K56"/>
    <mergeCell ref="E57:K57"/>
    <mergeCell ref="E61:K86"/>
    <mergeCell ref="E58:K58"/>
    <mergeCell ref="A1:A5"/>
    <mergeCell ref="I1:K2"/>
    <mergeCell ref="E46:K46"/>
    <mergeCell ref="E47:K47"/>
    <mergeCell ref="E48:K48"/>
    <mergeCell ref="E34:K34"/>
    <mergeCell ref="E35:K35"/>
    <mergeCell ref="E36:K36"/>
    <mergeCell ref="E37:K37"/>
    <mergeCell ref="E38:K38"/>
    <mergeCell ref="E33:K33"/>
    <mergeCell ref="E22:K22"/>
    <mergeCell ref="E23:K23"/>
    <mergeCell ref="E24:K24"/>
    <mergeCell ref="E25:K25"/>
    <mergeCell ref="E26:K26"/>
    <mergeCell ref="E30:K30"/>
    <mergeCell ref="E31:K31"/>
    <mergeCell ref="E50:K50"/>
    <mergeCell ref="E51:K51"/>
    <mergeCell ref="E52:K52"/>
    <mergeCell ref="E40:K40"/>
    <mergeCell ref="E41:K41"/>
    <mergeCell ref="E42:K42"/>
    <mergeCell ref="E43:K43"/>
    <mergeCell ref="E44:K44"/>
    <mergeCell ref="E45:K45"/>
    <mergeCell ref="E39:K39"/>
    <mergeCell ref="E32:K32"/>
    <mergeCell ref="E20:K20"/>
    <mergeCell ref="E21:K21"/>
    <mergeCell ref="E27:K27"/>
    <mergeCell ref="E28:K28"/>
    <mergeCell ref="E29:K29"/>
    <mergeCell ref="E17:K17"/>
    <mergeCell ref="E18:K18"/>
    <mergeCell ref="E19:K19"/>
    <mergeCell ref="E16:K16"/>
    <mergeCell ref="E6:K6"/>
    <mergeCell ref="E7:K7"/>
    <mergeCell ref="E8:K8"/>
    <mergeCell ref="E9:K9"/>
    <mergeCell ref="E10:K10"/>
    <mergeCell ref="E11:K11"/>
    <mergeCell ref="E12:K12"/>
    <mergeCell ref="E13:K13"/>
    <mergeCell ref="E14:K14"/>
    <mergeCell ref="E15:K15"/>
  </mergeCells>
  <conditionalFormatting sqref="D1:D5 D7:D15 D49:D52 D17:D38 D59:D1048576 D40:D47 D54:D57">
    <cfRule type="expression" dxfId="35" priority="39">
      <formula>LEFT(D1,1)="þ"</formula>
    </cfRule>
    <cfRule type="expression" dxfId="34" priority="40">
      <formula>LEFT(D1,1)="ý"</formula>
    </cfRule>
  </conditionalFormatting>
  <conditionalFormatting sqref="D6:D15 D49:D52 D17:D38 D40:D47 D54:D57">
    <cfRule type="containsText" dxfId="33" priority="36" operator="containsText" text="¨">
      <formula>NOT(ISERROR(SEARCH("¨",D6)))</formula>
    </cfRule>
    <cfRule type="expression" dxfId="32" priority="37">
      <formula>LEFT(D6,1)="þ"</formula>
    </cfRule>
    <cfRule type="expression" dxfId="31" priority="38">
      <formula>LEFT(D6,1)="ý"</formula>
    </cfRule>
  </conditionalFormatting>
  <conditionalFormatting sqref="E6:E15 E49:E52 E17:E38 E40:E47 E54:E57">
    <cfRule type="expression" dxfId="30" priority="35">
      <formula>MID(E6,2,1)="."</formula>
    </cfRule>
  </conditionalFormatting>
  <conditionalFormatting sqref="D48">
    <cfRule type="expression" dxfId="29" priority="29">
      <formula>LEFT(D48,1)="þ"</formula>
    </cfRule>
    <cfRule type="expression" dxfId="28" priority="30">
      <formula>LEFT(D48,1)="ý"</formula>
    </cfRule>
  </conditionalFormatting>
  <conditionalFormatting sqref="D48">
    <cfRule type="containsText" dxfId="27" priority="26" operator="containsText" text="¨">
      <formula>NOT(ISERROR(SEARCH("¨",D48)))</formula>
    </cfRule>
    <cfRule type="expression" dxfId="26" priority="27">
      <formula>LEFT(D48,1)="þ"</formula>
    </cfRule>
    <cfRule type="expression" dxfId="25" priority="28">
      <formula>LEFT(D48,1)="ý"</formula>
    </cfRule>
  </conditionalFormatting>
  <conditionalFormatting sqref="E48">
    <cfRule type="expression" dxfId="24" priority="25">
      <formula>MID(E48,2,1)="."</formula>
    </cfRule>
  </conditionalFormatting>
  <conditionalFormatting sqref="D16">
    <cfRule type="expression" dxfId="23" priority="23">
      <formula>LEFT(D16,1)="þ"</formula>
    </cfRule>
    <cfRule type="expression" dxfId="22" priority="24">
      <formula>LEFT(D16,1)="ý"</formula>
    </cfRule>
  </conditionalFormatting>
  <conditionalFormatting sqref="D16">
    <cfRule type="containsText" dxfId="21" priority="20" operator="containsText" text="¨">
      <formula>NOT(ISERROR(SEARCH("¨",D16)))</formula>
    </cfRule>
    <cfRule type="expression" dxfId="20" priority="21">
      <formula>LEFT(D16,1)="þ"</formula>
    </cfRule>
    <cfRule type="expression" dxfId="19" priority="22">
      <formula>LEFT(D16,1)="ý"</formula>
    </cfRule>
  </conditionalFormatting>
  <conditionalFormatting sqref="E16">
    <cfRule type="expression" dxfId="18" priority="19">
      <formula>MID(E16,2,1)="."</formula>
    </cfRule>
  </conditionalFormatting>
  <conditionalFormatting sqref="D58">
    <cfRule type="expression" dxfId="17" priority="17">
      <formula>LEFT(D58,1)="þ"</formula>
    </cfRule>
    <cfRule type="expression" dxfId="16" priority="18">
      <formula>LEFT(D58,1)="ý"</formula>
    </cfRule>
  </conditionalFormatting>
  <conditionalFormatting sqref="E58">
    <cfRule type="expression" dxfId="15" priority="16">
      <formula>MID(E58,2,1)="."</formula>
    </cfRule>
  </conditionalFormatting>
  <conditionalFormatting sqref="D58">
    <cfRule type="containsText" dxfId="14" priority="13" operator="containsText" text="¨">
      <formula>NOT(ISERROR(SEARCH("¨",D58)))</formula>
    </cfRule>
    <cfRule type="expression" dxfId="13" priority="14">
      <formula>LEFT(D58,1)="þ"</formula>
    </cfRule>
    <cfRule type="expression" dxfId="12" priority="15">
      <formula>LEFT(D58,1)="ý"</formula>
    </cfRule>
  </conditionalFormatting>
  <conditionalFormatting sqref="D39">
    <cfRule type="expression" dxfId="11" priority="11">
      <formula>LEFT(D39,1)="þ"</formula>
    </cfRule>
    <cfRule type="expression" dxfId="10" priority="12">
      <formula>LEFT(D39,1)="ý"</formula>
    </cfRule>
  </conditionalFormatting>
  <conditionalFormatting sqref="D39">
    <cfRule type="containsText" dxfId="9" priority="8" operator="containsText" text="¨">
      <formula>NOT(ISERROR(SEARCH("¨",D39)))</formula>
    </cfRule>
    <cfRule type="expression" dxfId="8" priority="9">
      <formula>LEFT(D39,1)="þ"</formula>
    </cfRule>
    <cfRule type="expression" dxfId="7" priority="10">
      <formula>LEFT(D39,1)="ý"</formula>
    </cfRule>
  </conditionalFormatting>
  <conditionalFormatting sqref="E39">
    <cfRule type="expression" dxfId="6" priority="7">
      <formula>MID(E39,2,1)="."</formula>
    </cfRule>
  </conditionalFormatting>
  <conditionalFormatting sqref="D53">
    <cfRule type="expression" dxfId="5" priority="5">
      <formula>LEFT(D53,1)="þ"</formula>
    </cfRule>
    <cfRule type="expression" dxfId="4" priority="6">
      <formula>LEFT(D53,1)="ý"</formula>
    </cfRule>
  </conditionalFormatting>
  <conditionalFormatting sqref="D53">
    <cfRule type="containsText" dxfId="3" priority="2" operator="containsText" text="¨">
      <formula>NOT(ISERROR(SEARCH("¨",D53)))</formula>
    </cfRule>
    <cfRule type="expression" dxfId="2" priority="3">
      <formula>LEFT(D53,1)="þ"</formula>
    </cfRule>
    <cfRule type="expression" dxfId="1" priority="4">
      <formula>LEFT(D53,1)="ý"</formula>
    </cfRule>
  </conditionalFormatting>
  <conditionalFormatting sqref="E53">
    <cfRule type="expression" dxfId="0" priority="1">
      <formula>MID(E53,2,1)="."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Übersicht</vt:lpstr>
      <vt:lpstr>Code-Review</vt:lpstr>
      <vt:lpstr>'Code-Review'!Druckbereich</vt:lpstr>
      <vt:lpstr>Übersicht!Druckbereich</vt:lpstr>
      <vt:lpstr>Entwickler</vt:lpstr>
      <vt:lpstr>Projektname</vt:lpstr>
      <vt:lpstr>ProjektNr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Fischer</dc:creator>
  <cp:lastModifiedBy>Tim Fischer</cp:lastModifiedBy>
  <cp:lastPrinted>2022-02-24T13:31:51Z</cp:lastPrinted>
  <dcterms:created xsi:type="dcterms:W3CDTF">2018-07-29T14:34:37Z</dcterms:created>
  <dcterms:modified xsi:type="dcterms:W3CDTF">2024-06-19T22:26:20Z</dcterms:modified>
</cp:coreProperties>
</file>